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Finance Division\Controller\Endowment Compliance\Annual Decap Review and NYPMIFA Trustee memo\Samples - some on website\"/>
    </mc:Choice>
  </mc:AlternateContent>
  <xr:revisionPtr revIDLastSave="0" documentId="13_ncr:1_{47B61DA0-4EDC-4D6B-A6C0-0E43287821A9}" xr6:coauthVersionLast="47" xr6:coauthVersionMax="47" xr10:uidLastSave="{00000000-0000-0000-0000-000000000000}"/>
  <bookViews>
    <workbookView xWindow="2640" yWindow="2640" windowWidth="21600" windowHeight="11235" xr2:uid="{00000000-000D-0000-FFFF-FFFF00000000}"/>
  </bookViews>
  <sheets>
    <sheet name="Request and Approval" sheetId="5" r:id="rId1"/>
    <sheet name="Inflation Calculation" sheetId="4" r:id="rId2"/>
    <sheet name="inflation data" sheetId="3" r:id="rId3"/>
    <sheet name="Instructions" sheetId="6" r:id="rId4"/>
  </sheets>
  <definedNames>
    <definedName name="CU_Inflation_Value">'inflation data'!$K$1:$L$115</definedName>
    <definedName name="HEPI_1961">'inflation data'!$A$1:$B$111</definedName>
    <definedName name="HEPI_b4_1961">'inflation data'!$E$1:$F$111</definedName>
    <definedName name="_xlnm.Print_Area" localSheetId="0">'Request and Approval'!$A$1:$K$96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4" i="5" l="1"/>
  <c r="H74" i="5"/>
  <c r="E74" i="5"/>
  <c r="G49" i="5"/>
  <c r="A49" i="5"/>
  <c r="E53" i="5"/>
  <c r="D12" i="5"/>
  <c r="I74" i="5"/>
  <c r="G74" i="5"/>
  <c r="I76" i="5"/>
  <c r="K76" i="5" s="1"/>
  <c r="I75" i="5"/>
  <c r="G76" i="5"/>
  <c r="G75" i="5"/>
  <c r="W22" i="3"/>
  <c r="W21" i="3"/>
  <c r="W19" i="3"/>
  <c r="W18" i="3"/>
  <c r="W17" i="3"/>
  <c r="W15" i="3"/>
  <c r="W14" i="3"/>
  <c r="W13" i="3"/>
  <c r="W11" i="3"/>
  <c r="W10" i="3"/>
  <c r="W9" i="3"/>
  <c r="L2" i="3"/>
  <c r="N4" i="4"/>
  <c r="K75" i="5" l="1"/>
  <c r="U10" i="3"/>
  <c r="U8" i="3"/>
  <c r="U9" i="3" s="1"/>
  <c r="G4" i="4"/>
  <c r="E50" i="5" l="1"/>
  <c r="K13" i="3"/>
  <c r="H12" i="5"/>
  <c r="C74" i="5"/>
  <c r="B74" i="5"/>
  <c r="H60" i="5"/>
  <c r="I60" i="5" s="1"/>
  <c r="K74" i="5" l="1"/>
  <c r="K14"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K15" i="3" l="1"/>
  <c r="K16" i="3" s="1"/>
  <c r="K17" i="3" s="1"/>
  <c r="K18" i="3" s="1"/>
  <c r="K19" i="3" s="1"/>
  <c r="K20" i="3" s="1"/>
  <c r="K21" i="3" s="1"/>
  <c r="K22" i="3" s="1"/>
  <c r="K23" i="3" s="1"/>
  <c r="K24" i="3" s="1"/>
  <c r="K25" i="3" s="1"/>
  <c r="K26" i="3" s="1"/>
  <c r="K27" i="3" s="1"/>
  <c r="K28" i="3" s="1"/>
  <c r="K29" i="3" s="1"/>
  <c r="K30" i="3" s="1"/>
  <c r="K31" i="3" s="1"/>
  <c r="K32" i="3" s="1"/>
  <c r="K33" i="3" s="1"/>
  <c r="K34" i="3" s="1"/>
  <c r="K35" i="3" s="1"/>
  <c r="K36" i="3" s="1"/>
  <c r="K37" i="3" s="1"/>
  <c r="K38" i="3" s="1"/>
  <c r="K39" i="3" s="1"/>
  <c r="K40" i="3" s="1"/>
  <c r="K41" i="3" s="1"/>
  <c r="K42" i="3" s="1"/>
  <c r="K43" i="3" s="1"/>
  <c r="K44" i="3" s="1"/>
  <c r="K45" i="3" s="1"/>
  <c r="K46" i="3" s="1"/>
  <c r="K47" i="3" s="1"/>
  <c r="K48" i="3" s="1"/>
  <c r="K49" i="3" s="1"/>
  <c r="K50" i="3" s="1"/>
  <c r="K51" i="3" s="1"/>
  <c r="K52" i="3" s="1"/>
  <c r="K53" i="3" s="1"/>
  <c r="K54" i="3" s="1"/>
  <c r="K55" i="3" s="1"/>
  <c r="K56" i="3" s="1"/>
  <c r="K57" i="3" s="1"/>
  <c r="K58" i="3" s="1"/>
  <c r="K59" i="3" s="1"/>
  <c r="K60" i="3" s="1"/>
  <c r="K61" i="3" s="1"/>
  <c r="K62" i="3" s="1"/>
  <c r="K63" i="3" s="1"/>
  <c r="K64" i="3" s="1"/>
  <c r="K65" i="3" s="1"/>
  <c r="K66" i="3" s="1"/>
  <c r="K67" i="3" s="1"/>
  <c r="K68" i="3" s="1"/>
  <c r="K69" i="3" s="1"/>
  <c r="K70" i="3" s="1"/>
  <c r="K71" i="3" s="1"/>
  <c r="K72" i="3" s="1"/>
  <c r="K73" i="3" s="1"/>
  <c r="K74" i="3" s="1"/>
  <c r="K75" i="3" s="1"/>
  <c r="K76" i="3" s="1"/>
  <c r="K77" i="3" s="1"/>
  <c r="K78" i="3" s="1"/>
  <c r="K79" i="3" s="1"/>
  <c r="K80" i="3" s="1"/>
  <c r="K81" i="3" s="1"/>
  <c r="K82" i="3" s="1"/>
  <c r="K83" i="3" s="1"/>
  <c r="K84" i="3" s="1"/>
  <c r="K85" i="3" s="1"/>
  <c r="K86" i="3" s="1"/>
  <c r="K87" i="3" s="1"/>
  <c r="K88" i="3" s="1"/>
  <c r="K89" i="3" s="1"/>
  <c r="K90" i="3" s="1"/>
  <c r="K91" i="3" s="1"/>
  <c r="K92" i="3" s="1"/>
  <c r="K93" i="3" s="1"/>
  <c r="K94" i="3" s="1"/>
  <c r="K95" i="3" s="1"/>
  <c r="K96" i="3" s="1"/>
  <c r="K97" i="3" s="1"/>
  <c r="K98" i="3" s="1"/>
  <c r="K99" i="3" s="1"/>
  <c r="K100" i="3" s="1"/>
  <c r="K101" i="3" s="1"/>
  <c r="K102" i="3" s="1"/>
  <c r="K103" i="3" s="1"/>
  <c r="K104" i="3" s="1"/>
  <c r="K105" i="3" s="1"/>
  <c r="K106" i="3" s="1"/>
  <c r="K107" i="3" s="1"/>
  <c r="K108" i="3" s="1"/>
  <c r="K109" i="3" s="1"/>
  <c r="K110" i="3" s="1"/>
  <c r="K111" i="3" s="1"/>
  <c r="K112" i="3" s="1"/>
  <c r="K113" i="3" s="1"/>
  <c r="K114" i="3" s="1"/>
  <c r="K115" i="3" s="1"/>
  <c r="G19" i="4"/>
  <c r="G10" i="4"/>
  <c r="G9" i="4"/>
  <c r="G15" i="4"/>
  <c r="G14" i="4"/>
  <c r="G18" i="4"/>
  <c r="G16" i="4"/>
  <c r="G12" i="4"/>
  <c r="G11" i="4"/>
  <c r="G6" i="4"/>
  <c r="G13" i="4"/>
  <c r="G8" i="4"/>
  <c r="G7" i="4"/>
  <c r="G17" i="4"/>
  <c r="G5" i="4"/>
  <c r="N19" i="4"/>
  <c r="D19" i="4"/>
  <c r="F19" i="4" s="1"/>
  <c r="N18" i="4"/>
  <c r="D18" i="4"/>
  <c r="F18" i="4" s="1"/>
  <c r="N17" i="4"/>
  <c r="D17" i="4"/>
  <c r="F17" i="4" s="1"/>
  <c r="N16" i="4"/>
  <c r="D16" i="4"/>
  <c r="F16" i="4" s="1"/>
  <c r="N15" i="4"/>
  <c r="D15" i="4"/>
  <c r="F15" i="4" s="1"/>
  <c r="N14" i="4"/>
  <c r="D14" i="4"/>
  <c r="F14" i="4" s="1"/>
  <c r="N13" i="4"/>
  <c r="D13" i="4"/>
  <c r="F13" i="4" s="1"/>
  <c r="N12" i="4"/>
  <c r="D12" i="4"/>
  <c r="F12" i="4" s="1"/>
  <c r="N11" i="4"/>
  <c r="D11" i="4"/>
  <c r="F11" i="4" s="1"/>
  <c r="N10" i="4"/>
  <c r="D10" i="4"/>
  <c r="F10" i="4" s="1"/>
  <c r="N9" i="4"/>
  <c r="D9" i="4"/>
  <c r="F9" i="4" s="1"/>
  <c r="N8" i="4"/>
  <c r="D8" i="4"/>
  <c r="F8" i="4" s="1"/>
  <c r="N7" i="4"/>
  <c r="D7" i="4"/>
  <c r="F7" i="4" s="1"/>
  <c r="N6" i="4"/>
  <c r="D6" i="4"/>
  <c r="F6" i="4" s="1"/>
  <c r="N5" i="4"/>
  <c r="D5" i="4"/>
  <c r="F5" i="4" s="1"/>
  <c r="D4" i="4"/>
  <c r="H5" i="4" l="1"/>
  <c r="J5" i="4" s="1"/>
  <c r="H15" i="4"/>
  <c r="J15" i="4" s="1"/>
  <c r="K15" i="4" s="1"/>
  <c r="O15" i="4" s="1"/>
  <c r="P15" i="4" s="1"/>
  <c r="H10" i="4"/>
  <c r="J10" i="4" s="1"/>
  <c r="K10" i="4" s="1"/>
  <c r="O10" i="4" s="1"/>
  <c r="P10" i="4" s="1"/>
  <c r="H11" i="4"/>
  <c r="J11" i="4" s="1"/>
  <c r="K11" i="4" s="1"/>
  <c r="O11" i="4" s="1"/>
  <c r="P11" i="4" s="1"/>
  <c r="H12" i="4"/>
  <c r="J12" i="4" s="1"/>
  <c r="K12" i="4" s="1"/>
  <c r="O12" i="4" s="1"/>
  <c r="P12" i="4" s="1"/>
  <c r="H14" i="4"/>
  <c r="J14" i="4" s="1"/>
  <c r="K14" i="4" s="1"/>
  <c r="O14" i="4" s="1"/>
  <c r="P14" i="4" s="1"/>
  <c r="H16" i="4"/>
  <c r="J16" i="4" s="1"/>
  <c r="K16" i="4" s="1"/>
  <c r="O16" i="4" s="1"/>
  <c r="P16" i="4" s="1"/>
  <c r="H19" i="4"/>
  <c r="J19" i="4" s="1"/>
  <c r="K19" i="4" s="1"/>
  <c r="O19" i="4" s="1"/>
  <c r="P19" i="4" s="1"/>
  <c r="H18" i="4"/>
  <c r="J18" i="4" s="1"/>
  <c r="K18" i="4" s="1"/>
  <c r="O18" i="4" s="1"/>
  <c r="P18" i="4" s="1"/>
  <c r="H17" i="4"/>
  <c r="J17" i="4" s="1"/>
  <c r="K17" i="4" s="1"/>
  <c r="O17" i="4" s="1"/>
  <c r="P17" i="4" s="1"/>
  <c r="H13" i="4"/>
  <c r="J13" i="4" s="1"/>
  <c r="K13" i="4" s="1"/>
  <c r="O13" i="4" s="1"/>
  <c r="P13" i="4" s="1"/>
  <c r="H9" i="4"/>
  <c r="J9" i="4" s="1"/>
  <c r="K9" i="4" s="1"/>
  <c r="O9" i="4" s="1"/>
  <c r="P9" i="4" s="1"/>
  <c r="H8" i="4"/>
  <c r="J8" i="4" s="1"/>
  <c r="K8" i="4" s="1"/>
  <c r="O8" i="4" s="1"/>
  <c r="P8" i="4" s="1"/>
  <c r="H7" i="4"/>
  <c r="J7" i="4" s="1"/>
  <c r="K7" i="4" s="1"/>
  <c r="O7" i="4" s="1"/>
  <c r="P7" i="4" s="1"/>
  <c r="H6" i="4"/>
  <c r="J6" i="4" s="1"/>
  <c r="K6" i="4" s="1"/>
  <c r="O6" i="4" s="1"/>
  <c r="P6" i="4" s="1"/>
  <c r="K5" i="4" l="1"/>
  <c r="O5" i="4" s="1"/>
  <c r="P5" i="4" s="1"/>
  <c r="E9" i="3"/>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104" i="3" s="1"/>
  <c r="E105" i="3" s="1"/>
  <c r="E106" i="3" s="1"/>
  <c r="E107" i="3" s="1"/>
  <c r="E108" i="3" s="1"/>
  <c r="E109" i="3" s="1"/>
  <c r="E110" i="3" s="1"/>
  <c r="E111" i="3" s="1"/>
  <c r="D60" i="3"/>
  <c r="F60" i="3" s="1"/>
  <c r="D62" i="3"/>
  <c r="F62" i="3" s="1"/>
  <c r="D63" i="3"/>
  <c r="F63" i="3" s="1"/>
  <c r="L68" i="3" s="1"/>
  <c r="L69" i="3" s="1"/>
  <c r="L70" i="3" s="1"/>
  <c r="L71" i="3" s="1"/>
  <c r="L72" i="3" s="1"/>
  <c r="L73" i="3" s="1"/>
  <c r="L74" i="3" s="1"/>
  <c r="L75" i="3" s="1"/>
  <c r="L76" i="3" s="1"/>
  <c r="L77" i="3" s="1"/>
  <c r="L78" i="3" s="1"/>
  <c r="L79" i="3" s="1"/>
  <c r="L80" i="3" s="1"/>
  <c r="L81" i="3" s="1"/>
  <c r="L82" i="3" s="1"/>
  <c r="L83" i="3" s="1"/>
  <c r="L84" i="3" s="1"/>
  <c r="L85" i="3" s="1"/>
  <c r="L86" i="3" s="1"/>
  <c r="L87" i="3" s="1"/>
  <c r="L88" i="3" s="1"/>
  <c r="L89" i="3" s="1"/>
  <c r="L90" i="3" s="1"/>
  <c r="L91" i="3" s="1"/>
  <c r="L92" i="3" s="1"/>
  <c r="L93" i="3" s="1"/>
  <c r="L94" i="3" s="1"/>
  <c r="L95" i="3" s="1"/>
  <c r="L96" i="3" s="1"/>
  <c r="L97" i="3" s="1"/>
  <c r="L98" i="3" s="1"/>
  <c r="L99" i="3" s="1"/>
  <c r="L100" i="3" s="1"/>
  <c r="L101" i="3" s="1"/>
  <c r="L102" i="3" s="1"/>
  <c r="L103" i="3" s="1"/>
  <c r="L104" i="3" s="1"/>
  <c r="L105" i="3" s="1"/>
  <c r="D61" i="3"/>
  <c r="F61" i="3" s="1"/>
  <c r="D59" i="3"/>
  <c r="F59" i="3" s="1"/>
  <c r="D58" i="3"/>
  <c r="F58" i="3" s="1"/>
  <c r="D57" i="3"/>
  <c r="F57" i="3" s="1"/>
  <c r="D56" i="3"/>
  <c r="F56" i="3" s="1"/>
  <c r="D55" i="3"/>
  <c r="F55" i="3" s="1"/>
  <c r="D54" i="3"/>
  <c r="F54" i="3" s="1"/>
  <c r="D53" i="3"/>
  <c r="F53" i="3" s="1"/>
  <c r="D52" i="3"/>
  <c r="F52" i="3" s="1"/>
  <c r="D51" i="3"/>
  <c r="F51" i="3" s="1"/>
  <c r="D50" i="3"/>
  <c r="F50" i="3" s="1"/>
  <c r="D49" i="3"/>
  <c r="F49" i="3" s="1"/>
  <c r="D48" i="3"/>
  <c r="F48" i="3" s="1"/>
  <c r="D47" i="3"/>
  <c r="F47" i="3" s="1"/>
  <c r="D46" i="3"/>
  <c r="F46" i="3" s="1"/>
  <c r="D45" i="3"/>
  <c r="F45" i="3" s="1"/>
  <c r="D44" i="3"/>
  <c r="F44" i="3" s="1"/>
  <c r="D43" i="3"/>
  <c r="F43" i="3" s="1"/>
  <c r="D42" i="3"/>
  <c r="F42" i="3" s="1"/>
  <c r="D41" i="3"/>
  <c r="F41" i="3" s="1"/>
  <c r="D40" i="3"/>
  <c r="F40" i="3" s="1"/>
  <c r="D39" i="3"/>
  <c r="F39" i="3" s="1"/>
  <c r="D38" i="3"/>
  <c r="F38" i="3" s="1"/>
  <c r="D37" i="3"/>
  <c r="F37" i="3" s="1"/>
  <c r="D36" i="3"/>
  <c r="F36" i="3" s="1"/>
  <c r="D35" i="3"/>
  <c r="F35" i="3" s="1"/>
  <c r="D34" i="3"/>
  <c r="F34" i="3" s="1"/>
  <c r="D33" i="3"/>
  <c r="F33" i="3" s="1"/>
  <c r="D32" i="3"/>
  <c r="F32" i="3" s="1"/>
  <c r="D31" i="3"/>
  <c r="F31" i="3" s="1"/>
  <c r="D30" i="3"/>
  <c r="F30" i="3" s="1"/>
  <c r="D29" i="3"/>
  <c r="F29" i="3" s="1"/>
  <c r="D28" i="3"/>
  <c r="F28" i="3" s="1"/>
  <c r="D27" i="3"/>
  <c r="F27" i="3" s="1"/>
  <c r="D26" i="3"/>
  <c r="F26" i="3" s="1"/>
  <c r="D25" i="3"/>
  <c r="F25" i="3" s="1"/>
  <c r="D24" i="3"/>
  <c r="F24" i="3" s="1"/>
  <c r="D23" i="3"/>
  <c r="F23" i="3" s="1"/>
  <c r="D22" i="3"/>
  <c r="F22" i="3" s="1"/>
  <c r="D21" i="3"/>
  <c r="F21" i="3" s="1"/>
  <c r="D20" i="3"/>
  <c r="F20" i="3" s="1"/>
  <c r="D19" i="3"/>
  <c r="F19" i="3" s="1"/>
  <c r="D18" i="3"/>
  <c r="F18" i="3" s="1"/>
  <c r="D17" i="3"/>
  <c r="F17" i="3" s="1"/>
  <c r="D16" i="3"/>
  <c r="F16" i="3" s="1"/>
  <c r="D15" i="3"/>
  <c r="F15" i="3" s="1"/>
  <c r="D14" i="3"/>
  <c r="F14" i="3" s="1"/>
  <c r="D13" i="3"/>
  <c r="F13" i="3" s="1"/>
  <c r="D12" i="3"/>
  <c r="F12" i="3" s="1"/>
  <c r="D11" i="3"/>
  <c r="F11" i="3" s="1"/>
  <c r="D10" i="3"/>
  <c r="F10" i="3" s="1"/>
  <c r="D9" i="3"/>
  <c r="F9" i="3" s="1"/>
  <c r="D8" i="3"/>
  <c r="F8" i="3" s="1"/>
  <c r="H8" i="3" s="1"/>
  <c r="L106" i="3" l="1"/>
  <c r="L107" i="3" s="1"/>
  <c r="L108" i="3" s="1"/>
  <c r="L109" i="3" s="1"/>
  <c r="L110" i="3" s="1"/>
  <c r="L111" i="3" s="1"/>
  <c r="L112" i="3" s="1"/>
  <c r="L113" i="3" s="1"/>
  <c r="L114" i="3" s="1"/>
  <c r="L115" i="3" s="1"/>
  <c r="F4" i="4"/>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H4" i="4" l="1"/>
  <c r="J4" i="4" l="1"/>
  <c r="K4" i="4" l="1"/>
  <c r="E51" i="5"/>
  <c r="O4" i="4" l="1"/>
  <c r="P4" i="4" s="1"/>
  <c r="E76" i="5" l="1"/>
  <c r="H76" i="5" s="1"/>
  <c r="J76" i="5" s="1"/>
  <c r="E75" i="5"/>
  <c r="H75" i="5" s="1"/>
  <c r="J75" i="5" s="1"/>
  <c r="E5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Phuong Sara Ho</author>
  </authors>
  <commentList>
    <comment ref="L2" authorId="0" shapeId="0" xr:uid="{063CAFCD-BAFE-492A-B274-8D3743B489EC}">
      <text>
        <r>
          <rPr>
            <b/>
            <sz val="9"/>
            <color indexed="81"/>
            <rFont val="Tahoma"/>
            <family val="2"/>
          </rPr>
          <t>Phuong Sara Ho:</t>
        </r>
        <r>
          <rPr>
            <sz val="9"/>
            <color indexed="81"/>
            <rFont val="Tahoma"/>
            <family val="2"/>
          </rPr>
          <t xml:space="preserve">
Typically, est 3% growth from prior yr.</t>
        </r>
      </text>
    </comment>
  </commentList>
</comments>
</file>

<file path=xl/sharedStrings.xml><?xml version="1.0" encoding="utf-8"?>
<sst xmlns="http://schemas.openxmlformats.org/spreadsheetml/2006/main" count="198" uniqueCount="150">
  <si>
    <t>HEPI</t>
  </si>
  <si>
    <t>Year</t>
  </si>
  <si>
    <t>CPI (based on HEPI chart)</t>
  </si>
  <si>
    <t>HEPI value (Beg Date + 3, prior to 1961)</t>
  </si>
  <si>
    <t>HEPI value (Beg Date + 3, 1961 or later)</t>
  </si>
  <si>
    <t>Plus 3</t>
  </si>
  <si>
    <t>Current year</t>
  </si>
  <si>
    <t>Corpus</t>
  </si>
  <si>
    <t>Inflated Corpus</t>
  </si>
  <si>
    <t>120% of Inflated Corpus</t>
  </si>
  <si>
    <t>Shares</t>
  </si>
  <si>
    <t>PPS</t>
  </si>
  <si>
    <t>Market Value</t>
  </si>
  <si>
    <t>Appreciation available over 120% of inflated corpus</t>
  </si>
  <si>
    <t>Date of first gift/date of establishment</t>
  </si>
  <si>
    <t xml:space="preserve">Funds Available? </t>
  </si>
  <si>
    <t>Inflation adjustment factor</t>
  </si>
  <si>
    <t>CU Inflation Value</t>
  </si>
  <si>
    <t>Quick Calc</t>
  </si>
  <si>
    <t>Beginning Inflation Index value</t>
  </si>
  <si>
    <t>Current Inflation Index value</t>
  </si>
  <si>
    <t>Decap Inflation Calculation</t>
  </si>
  <si>
    <t>Project Number</t>
  </si>
  <si>
    <t>ENXXXXXX</t>
  </si>
  <si>
    <t>Project Name</t>
  </si>
  <si>
    <t>Name</t>
  </si>
  <si>
    <t>Endowment Decapitalization Request Form</t>
  </si>
  <si>
    <t>Attachment 1</t>
  </si>
  <si>
    <t>Fiscal Year:</t>
  </si>
  <si>
    <t>FYXX</t>
  </si>
  <si>
    <t>Date of Request:</t>
  </si>
  <si>
    <t>Date</t>
  </si>
  <si>
    <t>True - EHDVY</t>
  </si>
  <si>
    <t>True - EHDVN</t>
  </si>
  <si>
    <t>School/Department:</t>
  </si>
  <si>
    <t>Name of School or Department</t>
  </si>
  <si>
    <t>Quasi - EQUAS</t>
  </si>
  <si>
    <t>Endowment Name:</t>
  </si>
  <si>
    <t>Long Name of Endowment</t>
  </si>
  <si>
    <t>Project Number:</t>
  </si>
  <si>
    <t>Endowment Type:</t>
  </si>
  <si>
    <t>Amount of Decap Requested:</t>
  </si>
  <si>
    <t>Date Established:</t>
  </si>
  <si>
    <t>Y/N</t>
  </si>
  <si>
    <t xml:space="preserve">PROJECT CHARTSTRINGS </t>
  </si>
  <si>
    <t>Decap Project</t>
  </si>
  <si>
    <t xml:space="preserve">Project </t>
  </si>
  <si>
    <t xml:space="preserve">Department </t>
  </si>
  <si>
    <t xml:space="preserve">Initiative </t>
  </si>
  <si>
    <t xml:space="preserve">Segment </t>
  </si>
  <si>
    <t xml:space="preserve">Amount </t>
  </si>
  <si>
    <t>Original Gifts to Endowment</t>
  </si>
  <si>
    <t>FVSchedule</t>
  </si>
  <si>
    <t>Are funds available for this decap?</t>
  </si>
  <si>
    <t>(Accumulated Appreciation After Decap" in any year must be positive.)</t>
  </si>
  <si>
    <t>Destination of Decap Amount</t>
  </si>
  <si>
    <t>Project</t>
  </si>
  <si>
    <t>Amount</t>
  </si>
  <si>
    <t>Decap Total</t>
  </si>
  <si>
    <t xml:space="preserve">Check </t>
  </si>
  <si>
    <t>URXXXXXX</t>
  </si>
  <si>
    <t>XXXXXXXX</t>
  </si>
  <si>
    <t>Shares as of:</t>
  </si>
  <si>
    <t>Month Year</t>
  </si>
  <si>
    <t>Share Price as of:</t>
  </si>
  <si>
    <t>FY of expenses incurred</t>
  </si>
  <si>
    <t>Share Price</t>
  </si>
  <si>
    <t>Accumulated Appreciation Before Decap</t>
  </si>
  <si>
    <t>Accumulated Appreciation After Decap</t>
  </si>
  <si>
    <t>Decap %</t>
  </si>
  <si>
    <t>[A]</t>
  </si>
  <si>
    <t>[B]</t>
  </si>
  <si>
    <t>[C]</t>
  </si>
  <si>
    <t>[MV] = A x B</t>
  </si>
  <si>
    <t>[F]</t>
  </si>
  <si>
    <t xml:space="preserve">[E] - [F] </t>
  </si>
  <si>
    <t>Yes</t>
  </si>
  <si>
    <t>Has this fund been decapped in any of the previous 4 fiscal years?</t>
  </si>
  <si>
    <t>No</t>
  </si>
  <si>
    <t>If yes, please unhide rows below and detail FY and amount.</t>
  </si>
  <si>
    <t>FY of decap</t>
  </si>
  <si>
    <t>Decap Amount</t>
  </si>
  <si>
    <t>APPROVALS</t>
  </si>
  <si>
    <t>Date:</t>
  </si>
  <si>
    <t>Endowment Compliance Approval</t>
  </si>
  <si>
    <t>Instructions for the Endowment Decapitalization Request Form</t>
  </si>
  <si>
    <r>
      <t xml:space="preserve">Complete all items in </t>
    </r>
    <r>
      <rPr>
        <sz val="10"/>
        <color indexed="10"/>
        <rFont val="Arial"/>
        <family val="2"/>
      </rPr>
      <t>RED</t>
    </r>
  </si>
  <si>
    <r>
      <t xml:space="preserve">All items in </t>
    </r>
    <r>
      <rPr>
        <sz val="10"/>
        <color indexed="18"/>
        <rFont val="Arial"/>
        <family val="2"/>
      </rPr>
      <t>BLUE</t>
    </r>
    <r>
      <rPr>
        <sz val="10"/>
        <rFont val="Arial"/>
        <family val="2"/>
      </rPr>
      <t xml:space="preserve"> are completed automatically based on the responses that you input</t>
    </r>
  </si>
  <si>
    <t>All items in BLACK do not need to be adjusted</t>
  </si>
  <si>
    <t>Please see the specific instructions below for each line item required.</t>
  </si>
  <si>
    <t>Enter the name of School/Department.</t>
  </si>
  <si>
    <t>Enter the long name of the Endowment.</t>
  </si>
  <si>
    <t>Principal Account No:</t>
  </si>
  <si>
    <t>Enter the ARC Project number of the endowment (ENXXXXXX).</t>
  </si>
  <si>
    <t>Enter the total dollar amount to be withdrawn from endowment principal account.</t>
  </si>
  <si>
    <t>Select the ARC Project Type for this endowment - "True" (either EHDVN or EHDVN) or "Quasi" (EQUAS)</t>
  </si>
  <si>
    <t>Describe the purpose of the endowment fund:</t>
  </si>
  <si>
    <t xml:space="preserve">Please describe the purpose(s) for which the endowment fund may be expended. </t>
  </si>
  <si>
    <t>Describe the nature of the expenses:</t>
  </si>
  <si>
    <t xml:space="preserve">Please describe the nature of the expenses that the decap will cover (i.e. salary, general operating costs, financial aid), including the name and title of individuals whose salaries are being funded by the decap. </t>
  </si>
  <si>
    <t>Describe the way in which expenses are in compliance:</t>
  </si>
  <si>
    <t>Document specifically how the expenses that the decap is funding are in accordance with the terms.  Description should be complete and detailed so that a third party would easily understand how the expenses meet the terms.</t>
  </si>
  <si>
    <t>Describe the rationale or need for the decap:</t>
  </si>
  <si>
    <t>Please describe the rationale or need to decap the fund.   Note if the decap is required by the terms.  In order to comply with new state laws, describe your consideration of alternatives that might be appropriate in the circumstances (for example, funding from other school/department sources; deferring spending; additional fund-raising; other cost cutting) and the impact such alternatives would have on the school’s operations, programs, financial position.</t>
  </si>
  <si>
    <t>Original gifts to endowment:</t>
  </si>
  <si>
    <t>Enter the amount of the original gifts to the endowment, also called corpus or historic dollar value.</t>
  </si>
  <si>
    <t>Destination of Decap Amount:</t>
  </si>
  <si>
    <t>Enter the ARC Project Number(s) and charstring information that the decap proceeds will be credited to and the amount to each account.  This is typically the endowment income fund of the same project being decapped, but may also be other projects as appropriate. If additional projects are needed,  please unhide the rows [click on the "+" in the left margin]. If the total distributed to these accounts does not equal the decap total requests at the top of the spreadsheet, a note will pop up until corrected.</t>
  </si>
  <si>
    <t>Inputs for the table at the bottom of the page may be obtained from the "Endowment Market Value" report on the ARC portal.</t>
  </si>
  <si>
    <t>FY of expenses incurred:</t>
  </si>
  <si>
    <t>This should represent the fiscal year in which the expenses were incurred that the decap will fund.  In most cases, this will be the current FY.  For special circumstances where the expenses were incurred in a prior year, use one line for each fiscal year.</t>
  </si>
  <si>
    <t>Shares and Share Price:</t>
  </si>
  <si>
    <t>When expenses are from only the current fiscal year, enter the most recent number of shares and the share price, and indicate the month and year.  If expenses are from multiple fiscal years, use the final end of year number of shares and share price for the earlier years, and the most recent number of shares and share price for the current fiscal year.</t>
  </si>
  <si>
    <t>Accumulated Decap:</t>
  </si>
  <si>
    <t>When EXPENSES are from ONLY the CURRENT fiscal year, NO ADJUSTMENT to this formula is necessary.  If EXPENSES are from MULTIPLE fiscal YEARS, the amount in this field should represent the expenses from that specific FY that are included in the decap plus the sum of this field from any prior years included.  The amount of the "Accumulated Decap" in the final year included would then equal the total amount of the decap request.</t>
  </si>
  <si>
    <t>Decaps in any of the previous 4 fiscal years:</t>
  </si>
  <si>
    <t>If this fund has been decapped in any of the 4 fiscal years preceeding the current, please unhide the rows [click on the "+" in the left margin] and enter the fiscal year(s) and amount.</t>
  </si>
  <si>
    <t>The year in which the endowment was established.  This is linked to the Inflation Calculation sheet.</t>
  </si>
  <si>
    <t>Was decap in Trustee submission?</t>
  </si>
  <si>
    <t>Select "Y" or "N".  Select "Y" if this is budgeted.  Operating decaps are required to be budgeted, and Capital decaps should identify the endowment in the project documentation.  If decap has not been budgeted, the decap will not be processed unless special approval from OMB is obtained.</t>
  </si>
  <si>
    <t>Is decap budgeted?</t>
  </si>
  <si>
    <t xml:space="preserve">Select "Y" or "N".  If this was added as an update during the current fiscal year, so not included in the Trustee materials, select "N".  </t>
  </si>
  <si>
    <t>Complete Inflation Calculation tab first</t>
  </si>
  <si>
    <t>Project Name:</t>
  </si>
  <si>
    <t>Enter the ARC Project name</t>
  </si>
  <si>
    <t>Date of first gift/establishment:</t>
  </si>
  <si>
    <t xml:space="preserve">Enter the Year of the date of the first gift, or if not available, the date of establishment.  </t>
  </si>
  <si>
    <t>Current Year:</t>
  </si>
  <si>
    <t xml:space="preserve">Original Gifts </t>
  </si>
  <si>
    <t>Original Gifts:</t>
  </si>
  <si>
    <t>Shares:</t>
  </si>
  <si>
    <t>Share Price:</t>
  </si>
  <si>
    <t>Enter the most recent endowment price per share.   Can be found on the Endowment Market Value Report.</t>
  </si>
  <si>
    <t>Enter the amount of the original gifts to the endowment, also called corpus or historic dollar value.  Can be found on the Endowment Market Value Report.</t>
  </si>
  <si>
    <t>Enter the most recent endowment shares.   Can be found on the Endowment Market Value Report.</t>
  </si>
  <si>
    <t>Complete Request and Approval tab next</t>
  </si>
  <si>
    <t>Confirm funds are available:</t>
  </si>
  <si>
    <t>The calculation selects the inflation factor based on the current year and three years from the date of the first gift/establishment, which is used to calculate the original gifts to the endowment after inflation plus the 120% cushion.  If there is appreciation available over 120% of the inflated original gifts, the fund may be decapped.</t>
  </si>
  <si>
    <t xml:space="preserve">Current HEPI year </t>
  </si>
  <si>
    <t>Enter the most recent fiscal year for which HEPI is available, which is the prior fiscal year</t>
  </si>
  <si>
    <t>adjusted per HEPI restatement - 2023 guide</t>
  </si>
  <si>
    <t>Inflation Adjusted Value of Original Gifts to Endowment</t>
  </si>
  <si>
    <t>Decap</t>
  </si>
  <si>
    <t>120% of Inflation Adj Value of Gifts</t>
  </si>
  <si>
    <t>If quasi endowment (as opposed true endowment), then input zero for "Original Gifts".</t>
  </si>
  <si>
    <t>Inflation Adjusted Value of Original Gifts</t>
  </si>
  <si>
    <t>120% Inflation Adj Value of Original Gifts</t>
  </si>
  <si>
    <t>Appreciation Available over 120% Inflation Adj Value of Original Gifts</t>
  </si>
  <si>
    <t>[E] = [MV] - [C]</t>
  </si>
  <si>
    <t>120% Cushion for True Endowments (If quasi, input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</si>
</sst>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4" formatCode="_(&quot;$&quot;* #,##0.00_);_(&quot;$&quot;* \(#,##0.00\);_(&quot;$&quot;* &quot;-&quot;??_);_(@_)"/>
    <numFmt numFmtId="43" formatCode="_(* #,##0.00_);_(* \(#,##0.00\);_(* &quot;-&quot;??_);_(@_)"/>
    <numFmt numFmtId="164" formatCode="0.000000"/>
    <numFmt numFmtId="165" formatCode="0.0"/>
    <numFmt numFmtId="166" formatCode="mm/dd/yy;@"/>
    <numFmt numFmtId="167" formatCode="_(* #,##0_);_(* \(#,##0\);_(* &quot;-&quot;??_);_(@_)"/>
    <numFmt numFmtId="168" formatCode="#,##0.000000_);\(#,##0.000000\)"/>
    <numFmt numFmtId="169" formatCode="#,###.00"/>
    <numFmt numFmtId="170" formatCode="&quot;$&quot;#,##0\ ;\(&quot;$&quot;#,##0\)"/>
    <numFmt numFmtId="171" formatCode="#,##0_);\(#,##0\);&quot;-&quot;_);@_)"/>
    <numFmt numFmtId="172" formatCode="0.0%"/>
  </numFmts>
  <fonts count="76">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Arial"/>
      <family val="2"/>
    </font>
    <font>
      <b/>
      <sz val="10"/>
      <name val="Arial"/>
      <family val="2"/>
    </font>
    <font>
      <b/>
      <sz val="12"/>
      <name val="Arial"/>
      <family val="2"/>
    </font>
    <font>
      <b/>
      <sz val="10"/>
      <color rgb="FFFF0000"/>
      <name val="Arial"/>
      <family val="2"/>
    </font>
    <font>
      <b/>
      <sz val="10"/>
      <color indexed="10"/>
      <name val="Arial"/>
      <family val="2"/>
    </font>
    <font>
      <sz val="10"/>
      <color indexed="10"/>
      <name val="Arial"/>
      <family val="2"/>
    </font>
    <font>
      <sz val="10"/>
      <color theme="0"/>
      <name val="Arial"/>
      <family val="2"/>
    </font>
    <font>
      <b/>
      <sz val="10"/>
      <color theme="4" tint="-0.249977111117893"/>
      <name val="Arial"/>
      <family val="2"/>
    </font>
    <font>
      <b/>
      <sz val="10"/>
      <color rgb="FF000000"/>
      <name val="Arial"/>
      <family val="2"/>
    </font>
    <font>
      <sz val="11"/>
      <color rgb="FFFF0000"/>
      <name val="Arial"/>
      <family val="2"/>
    </font>
    <font>
      <b/>
      <sz val="10"/>
      <color theme="0"/>
      <name val="Arial"/>
      <family val="2"/>
    </font>
    <font>
      <sz val="10"/>
      <color theme="4" tint="-0.249977111117893"/>
      <name val="Arial"/>
      <family val="2"/>
    </font>
    <font>
      <b/>
      <i/>
      <sz val="9"/>
      <name val="Arial"/>
      <family val="2"/>
    </font>
    <font>
      <sz val="9"/>
      <color theme="0"/>
      <name val="Arial"/>
      <family val="2"/>
    </font>
    <font>
      <b/>
      <sz val="9"/>
      <name val="Arial"/>
      <family val="2"/>
    </font>
    <font>
      <b/>
      <sz val="9"/>
      <color theme="4" tint="-0.249977111117893"/>
      <name val="Arial"/>
      <family val="2"/>
    </font>
    <font>
      <b/>
      <strike/>
      <sz val="10"/>
      <name val="Arial"/>
      <family val="2"/>
    </font>
    <font>
      <b/>
      <u val="singleAccounting"/>
      <sz val="10"/>
      <name val="Arial"/>
      <family val="2"/>
    </font>
    <font>
      <u val="singleAccounting"/>
      <sz val="10"/>
      <name val="Arial"/>
      <family val="2"/>
    </font>
    <font>
      <b/>
      <sz val="10"/>
      <color indexed="18"/>
      <name val="Arial"/>
      <family val="2"/>
    </font>
    <font>
      <b/>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sz val="10"/>
      <color rgb="FF000000"/>
      <name val="Arial"/>
      <family val="2"/>
    </font>
    <font>
      <sz val="10"/>
      <name val="MS Sans Serif"/>
      <family val="2"/>
    </font>
    <font>
      <sz val="9"/>
      <color theme="1"/>
      <name val="Arial"/>
      <family val="2"/>
    </font>
    <font>
      <sz val="10"/>
      <color indexed="24"/>
      <name val="Arial"/>
      <family val="2"/>
    </font>
    <font>
      <b/>
      <sz val="10"/>
      <color indexed="64"/>
      <name val="Arial"/>
      <family val="2"/>
    </font>
    <font>
      <sz val="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theme="10"/>
      <name val="Calibri"/>
      <family val="2"/>
    </font>
    <font>
      <u/>
      <sz val="10"/>
      <color indexed="12"/>
      <name val="Arial"/>
      <family val="2"/>
    </font>
    <font>
      <sz val="12"/>
      <name val="Arial"/>
      <family val="2"/>
    </font>
    <font>
      <sz val="11"/>
      <color indexed="62"/>
      <name val="Calibri"/>
      <family val="2"/>
    </font>
    <font>
      <sz val="11"/>
      <color indexed="52"/>
      <name val="Calibri"/>
      <family val="2"/>
    </font>
    <font>
      <sz val="11"/>
      <color indexed="60"/>
      <name val="Calibri"/>
      <family val="2"/>
    </font>
    <font>
      <sz val="10"/>
      <color theme="1"/>
      <name val="Arial"/>
      <family val="2"/>
    </font>
    <font>
      <sz val="8"/>
      <name val="MS Sans Serif"/>
      <family val="2"/>
    </font>
    <font>
      <sz val="10"/>
      <name val="Arial Unicode MS"/>
      <family val="2"/>
    </font>
    <font>
      <b/>
      <sz val="8"/>
      <color indexed="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name val="Arial"/>
      <family val="2"/>
    </font>
    <font>
      <sz val="11"/>
      <name val="Calibri"/>
      <family val="2"/>
      <scheme val="minor"/>
    </font>
    <font>
      <sz val="9"/>
      <color indexed="81"/>
      <name val="Tahoma"/>
      <family val="2"/>
    </font>
    <font>
      <b/>
      <sz val="9"/>
      <color indexed="81"/>
      <name val="Tahoma"/>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516">
    <xf numFmtId="0" fontId="0"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0" fillId="5" borderId="4" applyNumberFormat="0" applyAlignment="0" applyProtection="0"/>
    <xf numFmtId="0" fontId="13" fillId="0" borderId="6" applyNumberFormat="0" applyFill="0" applyAlignment="0" applyProtection="0"/>
    <xf numFmtId="0" fontId="9" fillId="4" borderId="0" applyNumberFormat="0" applyBorder="0" applyAlignment="0" applyProtection="0"/>
    <xf numFmtId="0" fontId="2" fillId="8" borderId="8" applyNumberFormat="0" applyFont="0" applyAlignment="0" applyProtection="0"/>
    <xf numFmtId="0" fontId="11" fillId="6" borderId="5" applyNumberFormat="0" applyAlignment="0" applyProtection="0"/>
    <xf numFmtId="0" fontId="3" fillId="0" borderId="0" applyNumberFormat="0" applyFill="0" applyBorder="0" applyAlignment="0" applyProtection="0"/>
    <xf numFmtId="0" fontId="17" fillId="0" borderId="9" applyNumberFormat="0" applyFill="0" applyAlignment="0" applyProtection="0"/>
    <xf numFmtId="0" fontId="15" fillId="0" borderId="0" applyNumberFormat="0" applyFill="0" applyBorder="0" applyAlignment="0" applyProtection="0"/>
    <xf numFmtId="22" fontId="1" fillId="0" borderId="0"/>
    <xf numFmtId="43"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3" fillId="55" borderId="36" applyNumberFormat="0" applyAlignment="0" applyProtection="0"/>
    <xf numFmtId="0" fontId="44" fillId="56" borderId="37" applyNumberFormat="0" applyAlignment="0" applyProtection="0"/>
    <xf numFmtId="0" fontId="44" fillId="56" borderId="37" applyNumberFormat="0" applyAlignment="0" applyProtection="0"/>
    <xf numFmtId="0" fontId="44" fillId="56" borderId="37" applyNumberFormat="0" applyAlignment="0" applyProtection="0"/>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6" fillId="0" borderId="0" applyFont="0" applyFill="0" applyBorder="0" applyAlignment="0" applyProtection="0"/>
    <xf numFmtId="43" fontId="46"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alignment vertical="top"/>
    </xf>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alignmen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alignment vertical="top"/>
    </xf>
    <xf numFmtId="43" fontId="1" fillId="0" borderId="0" applyFont="0" applyFill="0" applyBorder="0" applyAlignment="0" applyProtection="0"/>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8" fillId="0" borderId="0" applyFont="0" applyFill="0" applyBorder="0" applyAlignment="0" applyProtection="0"/>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43" fontId="45" fillId="0" borderId="0" applyFont="0" applyFill="0" applyBorder="0" applyAlignment="0" applyProtection="0">
      <alignment vertical="top"/>
    </xf>
    <xf numFmtId="3" fontId="49"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70" fontId="49" fillId="0" borderId="0" applyFont="0" applyFill="0" applyBorder="0" applyAlignment="0" applyProtection="0"/>
    <xf numFmtId="0" fontId="49" fillId="0" borderId="0" applyFont="0" applyFill="0" applyBorder="0" applyAlignment="0" applyProtection="0"/>
    <xf numFmtId="171" fontId="51" fillId="0" borderId="0" applyFont="0" applyFill="0" applyBorder="0" applyProtection="0">
      <alignment horizontal="right"/>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2" fontId="49" fillId="0" borderId="0" applyFont="0" applyFill="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37" fontId="59" fillId="0" borderId="0">
      <alignment vertical="top"/>
    </xf>
    <xf numFmtId="37" fontId="20" fillId="0" borderId="0">
      <alignment vertical="top"/>
    </xf>
    <xf numFmtId="37" fontId="21" fillId="0" borderId="0">
      <alignment horizontal="left"/>
    </xf>
    <xf numFmtId="37" fontId="59" fillId="0" borderId="0">
      <alignment horizontal="left"/>
    </xf>
    <xf numFmtId="37" fontId="20" fillId="0" borderId="0"/>
    <xf numFmtId="37" fontId="1" fillId="0" borderId="0">
      <alignment vertical="top"/>
    </xf>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0" fillId="42" borderId="36" applyNumberFormat="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2" fillId="5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45" fillId="0" borderId="0">
      <alignment vertical="top"/>
    </xf>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top"/>
    </xf>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1" fillId="0" borderId="0"/>
    <xf numFmtId="0" fontId="4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4" fillId="0" borderId="0"/>
    <xf numFmtId="0" fontId="1" fillId="0" borderId="0"/>
    <xf numFmtId="0" fontId="1" fillId="0" borderId="0"/>
    <xf numFmtId="0" fontId="1" fillId="0" borderId="0"/>
    <xf numFmtId="0" fontId="2" fillId="0" borderId="0"/>
    <xf numFmtId="0" fontId="45" fillId="0" borderId="0">
      <alignment vertical="top"/>
    </xf>
    <xf numFmtId="0" fontId="63" fillId="0" borderId="0"/>
    <xf numFmtId="0" fontId="63"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1" fillId="0" borderId="0"/>
    <xf numFmtId="0" fontId="1" fillId="0" borderId="0"/>
    <xf numFmtId="0" fontId="64" fillId="0" borderId="0"/>
    <xf numFmtId="0" fontId="63"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 fillId="0" borderId="0"/>
    <xf numFmtId="0" fontId="1" fillId="0" borderId="0"/>
    <xf numFmtId="0" fontId="1" fillId="0" borderId="0"/>
    <xf numFmtId="0" fontId="1"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63" fillId="0" borderId="0"/>
    <xf numFmtId="0" fontId="63" fillId="0" borderId="0"/>
    <xf numFmtId="0" fontId="63" fillId="0" borderId="0"/>
    <xf numFmtId="0" fontId="63" fillId="0" borderId="0"/>
    <xf numFmtId="0" fontId="46" fillId="0" borderId="0"/>
    <xf numFmtId="0" fontId="46"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4" fillId="0" borderId="0"/>
    <xf numFmtId="0" fontId="64" fillId="0" borderId="0"/>
    <xf numFmtId="0" fontId="1" fillId="0" borderId="0"/>
    <xf numFmtId="0" fontId="1" fillId="0" borderId="0"/>
    <xf numFmtId="0" fontId="1" fillId="0" borderId="0"/>
    <xf numFmtId="0" fontId="64" fillId="0" borderId="0"/>
    <xf numFmtId="0" fontId="1" fillId="0" borderId="0"/>
    <xf numFmtId="0" fontId="45" fillId="0" borderId="0">
      <alignment vertical="top"/>
    </xf>
    <xf numFmtId="0" fontId="1" fillId="0" borderId="0"/>
    <xf numFmtId="0" fontId="64" fillId="0" borderId="0"/>
    <xf numFmtId="0" fontId="64"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64" fillId="0" borderId="0"/>
    <xf numFmtId="0" fontId="45" fillId="0" borderId="0">
      <alignment vertical="top"/>
    </xf>
    <xf numFmtId="0" fontId="45" fillId="0" borderId="0">
      <alignment vertical="top"/>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6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63" fillId="0" borderId="0"/>
    <xf numFmtId="0" fontId="63" fillId="0" borderId="0"/>
    <xf numFmtId="0" fontId="63"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6" fillId="0" borderId="0"/>
    <xf numFmtId="0" fontId="46" fillId="0" borderId="0"/>
    <xf numFmtId="0" fontId="64" fillId="0" borderId="0"/>
    <xf numFmtId="0" fontId="64" fillId="0" borderId="0"/>
    <xf numFmtId="0" fontId="64" fillId="0" borderId="0"/>
    <xf numFmtId="0" fontId="46" fillId="0" borderId="0"/>
    <xf numFmtId="0" fontId="46" fillId="0" borderId="0"/>
    <xf numFmtId="0" fontId="46" fillId="0" borderId="0"/>
    <xf numFmtId="0" fontId="45" fillId="0" borderId="0">
      <alignment vertical="top"/>
    </xf>
    <xf numFmtId="0" fontId="64" fillId="0" borderId="0"/>
    <xf numFmtId="0" fontId="2" fillId="0" borderId="0"/>
    <xf numFmtId="0" fontId="2" fillId="0" borderId="0"/>
    <xf numFmtId="0" fontId="2" fillId="0" borderId="0"/>
    <xf numFmtId="0" fontId="59" fillId="0" borderId="0"/>
    <xf numFmtId="0" fontId="2" fillId="0" borderId="0"/>
    <xf numFmtId="0" fontId="2" fillId="0" borderId="0"/>
    <xf numFmtId="0" fontId="2"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1"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0" fontId="40" fillId="58" borderId="42" applyNumberFormat="0" applyFont="0" applyAlignment="0" applyProtection="0"/>
    <xf numFmtId="37" fontId="66" fillId="0" borderId="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0" fontId="67" fillId="55" borderId="43" applyNumberFormat="0" applyAlignment="0" applyProtection="0"/>
    <xf numFmtId="172" fontId="4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alignment vertical="top"/>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69" fillId="0" borderId="44"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 fillId="0" borderId="0"/>
  </cellStyleXfs>
  <cellXfs count="187">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0" fillId="33" borderId="0" xfId="0" applyFill="1" applyAlignment="1">
      <alignment horizontal="center" wrapText="1"/>
    </xf>
    <xf numFmtId="0" fontId="0" fillId="33" borderId="0" xfId="0" applyFill="1" applyAlignment="1">
      <alignment horizontal="center"/>
    </xf>
    <xf numFmtId="165" fontId="0" fillId="33" borderId="0" xfId="0" applyNumberFormat="1" applyFill="1" applyAlignment="1">
      <alignment horizontal="center"/>
    </xf>
    <xf numFmtId="165" fontId="0" fillId="33" borderId="10" xfId="0" applyNumberFormat="1" applyFill="1" applyBorder="1" applyAlignment="1">
      <alignment horizontal="center"/>
    </xf>
    <xf numFmtId="0" fontId="0" fillId="0" borderId="0" xfId="0" applyAlignment="1">
      <alignment horizontal="right"/>
    </xf>
    <xf numFmtId="165" fontId="0" fillId="0" borderId="0" xfId="0" applyNumberFormat="1" applyAlignment="1">
      <alignment horizontal="right"/>
    </xf>
    <xf numFmtId="43" fontId="0" fillId="0" borderId="0" xfId="0" applyNumberFormat="1" applyAlignment="1">
      <alignment horizontal="right"/>
    </xf>
    <xf numFmtId="43" fontId="0" fillId="0" borderId="0" xfId="43" applyFont="1" applyAlignment="1">
      <alignment horizontal="right"/>
    </xf>
    <xf numFmtId="0" fontId="15" fillId="0" borderId="12" xfId="0" applyFont="1" applyBorder="1" applyAlignment="1">
      <alignment horizontal="center"/>
    </xf>
    <xf numFmtId="0" fontId="0" fillId="0" borderId="12" xfId="0" applyBorder="1" applyAlignment="1">
      <alignment horizontal="center"/>
    </xf>
    <xf numFmtId="0" fontId="0" fillId="0" borderId="12" xfId="0" applyBorder="1"/>
    <xf numFmtId="43" fontId="15" fillId="0" borderId="12" xfId="43" applyFont="1" applyBorder="1"/>
    <xf numFmtId="43" fontId="0" fillId="0" borderId="12" xfId="0" applyNumberFormat="1" applyBorder="1"/>
    <xf numFmtId="164" fontId="15" fillId="0" borderId="12" xfId="0" applyNumberFormat="1" applyFont="1" applyBorder="1" applyAlignment="1">
      <alignment horizontal="right"/>
    </xf>
    <xf numFmtId="0" fontId="0" fillId="0" borderId="12" xfId="0" applyBorder="1" applyAlignment="1">
      <alignment horizontal="right"/>
    </xf>
    <xf numFmtId="0" fontId="15" fillId="0" borderId="13" xfId="0" applyFont="1" applyBorder="1" applyAlignment="1">
      <alignment horizontal="center"/>
    </xf>
    <xf numFmtId="0" fontId="0" fillId="0" borderId="13" xfId="0" applyBorder="1" applyAlignment="1">
      <alignment horizontal="center"/>
    </xf>
    <xf numFmtId="165" fontId="0" fillId="0" borderId="13" xfId="0" applyNumberFormat="1" applyBorder="1" applyAlignment="1">
      <alignment horizontal="right"/>
    </xf>
    <xf numFmtId="0" fontId="0" fillId="0" borderId="13" xfId="0" applyBorder="1"/>
    <xf numFmtId="43" fontId="15" fillId="0" borderId="13" xfId="43" applyFont="1" applyBorder="1"/>
    <xf numFmtId="43" fontId="0" fillId="0" borderId="13" xfId="0" applyNumberFormat="1" applyBorder="1"/>
    <xf numFmtId="164" fontId="15" fillId="0" borderId="13" xfId="0" applyNumberFormat="1" applyFont="1" applyBorder="1" applyAlignment="1">
      <alignment horizontal="right"/>
    </xf>
    <xf numFmtId="0" fontId="0" fillId="0" borderId="13" xfId="0" applyBorder="1" applyAlignment="1">
      <alignment horizontal="right"/>
    </xf>
    <xf numFmtId="0" fontId="17" fillId="0" borderId="14" xfId="0" applyFont="1" applyBorder="1" applyAlignment="1">
      <alignment horizontal="center" wrapText="1"/>
    </xf>
    <xf numFmtId="0" fontId="17" fillId="0" borderId="15" xfId="0" applyFont="1" applyBorder="1" applyAlignment="1">
      <alignment horizontal="center" wrapText="1"/>
    </xf>
    <xf numFmtId="0" fontId="17" fillId="0" borderId="16" xfId="0" applyFont="1" applyBorder="1" applyAlignment="1">
      <alignment horizontal="center" wrapText="1"/>
    </xf>
    <xf numFmtId="165" fontId="0" fillId="34" borderId="0" xfId="0" applyNumberFormat="1" applyFill="1"/>
    <xf numFmtId="0" fontId="0" fillId="34" borderId="0" xfId="0" applyFill="1"/>
    <xf numFmtId="0" fontId="0" fillId="34" borderId="0" xfId="0" applyFill="1" applyAlignment="1">
      <alignment horizontal="center" wrapText="1"/>
    </xf>
    <xf numFmtId="0" fontId="0" fillId="34" borderId="0" xfId="0" applyFill="1" applyAlignment="1">
      <alignment horizontal="center"/>
    </xf>
    <xf numFmtId="0" fontId="17" fillId="0" borderId="0" xfId="0" applyFont="1" applyAlignment="1">
      <alignment horizontal="left"/>
    </xf>
    <xf numFmtId="0" fontId="19" fillId="35" borderId="17" xfId="44" applyFont="1" applyFill="1" applyBorder="1"/>
    <xf numFmtId="0" fontId="1" fillId="35" borderId="18" xfId="44" applyFill="1" applyBorder="1"/>
    <xf numFmtId="0" fontId="20" fillId="35" borderId="18" xfId="44" applyFont="1" applyFill="1" applyBorder="1"/>
    <xf numFmtId="0" fontId="1" fillId="35" borderId="19" xfId="44" applyFill="1" applyBorder="1"/>
    <xf numFmtId="0" fontId="1" fillId="35" borderId="0" xfId="44" applyFill="1"/>
    <xf numFmtId="0" fontId="21" fillId="35" borderId="20" xfId="44" applyFont="1" applyFill="1" applyBorder="1"/>
    <xf numFmtId="0" fontId="22" fillId="35" borderId="0" xfId="44" applyFont="1" applyFill="1"/>
    <xf numFmtId="0" fontId="1" fillId="35" borderId="21" xfId="44" applyFill="1" applyBorder="1"/>
    <xf numFmtId="0" fontId="20" fillId="35" borderId="20" xfId="44" applyFont="1" applyFill="1" applyBorder="1"/>
    <xf numFmtId="166" fontId="23" fillId="35" borderId="0" xfId="44" applyNumberFormat="1" applyFont="1" applyFill="1" applyAlignment="1">
      <alignment horizontal="left"/>
    </xf>
    <xf numFmtId="0" fontId="24" fillId="35" borderId="0" xfId="44" applyFont="1" applyFill="1"/>
    <xf numFmtId="0" fontId="25" fillId="35" borderId="0" xfId="44" quotePrefix="1" applyFont="1" applyFill="1"/>
    <xf numFmtId="0" fontId="20" fillId="35" borderId="20" xfId="44" applyFont="1" applyFill="1" applyBorder="1" applyAlignment="1">
      <alignment horizontal="left"/>
    </xf>
    <xf numFmtId="0" fontId="23" fillId="35" borderId="0" xfId="44" applyFont="1" applyFill="1"/>
    <xf numFmtId="0" fontId="24" fillId="35" borderId="21" xfId="44" applyFont="1" applyFill="1" applyBorder="1"/>
    <xf numFmtId="0" fontId="25" fillId="35" borderId="0" xfId="44" applyFont="1" applyFill="1"/>
    <xf numFmtId="0" fontId="23" fillId="35" borderId="0" xfId="44" applyFont="1" applyFill="1" applyAlignment="1">
      <alignment wrapText="1"/>
    </xf>
    <xf numFmtId="0" fontId="23" fillId="35" borderId="0" xfId="44" applyFont="1" applyFill="1" applyAlignment="1">
      <alignment horizontal="left"/>
    </xf>
    <xf numFmtId="0" fontId="20" fillId="35" borderId="0" xfId="44" applyFont="1" applyFill="1"/>
    <xf numFmtId="7" fontId="23" fillId="35" borderId="0" xfId="44" applyNumberFormat="1" applyFont="1" applyFill="1" applyAlignment="1">
      <alignment horizontal="left"/>
    </xf>
    <xf numFmtId="0" fontId="26" fillId="35" borderId="0" xfId="44" applyFont="1" applyFill="1"/>
    <xf numFmtId="0" fontId="1" fillId="35" borderId="20" xfId="44" applyFill="1" applyBorder="1"/>
    <xf numFmtId="5" fontId="1" fillId="35" borderId="0" xfId="44" applyNumberFormat="1" applyFill="1"/>
    <xf numFmtId="0" fontId="27" fillId="35" borderId="20" xfId="44" applyFont="1" applyFill="1" applyBorder="1" applyAlignment="1">
      <alignment horizontal="left" readingOrder="2"/>
    </xf>
    <xf numFmtId="0" fontId="28" fillId="35" borderId="20" xfId="44" applyFont="1" applyFill="1" applyBorder="1" applyAlignment="1">
      <alignment horizontal="left" readingOrder="2"/>
    </xf>
    <xf numFmtId="0" fontId="20" fillId="33" borderId="22" xfId="44" applyFont="1" applyFill="1" applyBorder="1"/>
    <xf numFmtId="0" fontId="20" fillId="33" borderId="23" xfId="44" applyFont="1" applyFill="1" applyBorder="1"/>
    <xf numFmtId="0" fontId="23" fillId="33" borderId="24" xfId="44" applyFont="1" applyFill="1" applyBorder="1"/>
    <xf numFmtId="0" fontId="20" fillId="35" borderId="23" xfId="44" applyFont="1" applyFill="1" applyBorder="1"/>
    <xf numFmtId="0" fontId="23" fillId="35" borderId="21" xfId="44" applyFont="1" applyFill="1" applyBorder="1"/>
    <xf numFmtId="0" fontId="29" fillId="36" borderId="25" xfId="44" applyFont="1" applyFill="1" applyBorder="1"/>
    <xf numFmtId="0" fontId="25" fillId="36" borderId="26" xfId="44" applyFont="1" applyFill="1" applyBorder="1"/>
    <xf numFmtId="0" fontId="25" fillId="36" borderId="27" xfId="44" applyFont="1" applyFill="1" applyBorder="1"/>
    <xf numFmtId="0" fontId="20" fillId="35" borderId="12" xfId="44" applyFont="1" applyFill="1" applyBorder="1"/>
    <xf numFmtId="0" fontId="20" fillId="35" borderId="12" xfId="44" applyFont="1" applyFill="1" applyBorder="1" applyAlignment="1">
      <alignment horizontal="center"/>
    </xf>
    <xf numFmtId="0" fontId="20" fillId="35" borderId="25" xfId="44" applyFont="1" applyFill="1" applyBorder="1"/>
    <xf numFmtId="0" fontId="20" fillId="35" borderId="26" xfId="44" applyFont="1" applyFill="1" applyBorder="1"/>
    <xf numFmtId="0" fontId="1" fillId="35" borderId="27" xfId="44" applyFill="1" applyBorder="1"/>
    <xf numFmtId="0" fontId="1" fillId="35" borderId="12" xfId="44" applyFill="1" applyBorder="1"/>
    <xf numFmtId="7" fontId="23" fillId="35" borderId="12" xfId="44" applyNumberFormat="1" applyFont="1" applyFill="1" applyBorder="1" applyAlignment="1">
      <alignment horizontal="center"/>
    </xf>
    <xf numFmtId="0" fontId="1" fillId="35" borderId="28" xfId="44" applyFill="1" applyBorder="1"/>
    <xf numFmtId="0" fontId="1" fillId="35" borderId="0" xfId="44" applyFill="1" applyAlignment="1">
      <alignment horizontal="center"/>
    </xf>
    <xf numFmtId="0" fontId="20" fillId="35" borderId="0" xfId="44" applyFont="1" applyFill="1" applyAlignment="1">
      <alignment horizontal="left"/>
    </xf>
    <xf numFmtId="167" fontId="20" fillId="35" borderId="0" xfId="46" applyNumberFormat="1" applyFont="1" applyFill="1" applyBorder="1"/>
    <xf numFmtId="0" fontId="26" fillId="35" borderId="0" xfId="44" applyFont="1" applyFill="1" applyAlignment="1">
      <alignment horizontal="center"/>
    </xf>
    <xf numFmtId="0" fontId="31" fillId="35" borderId="0" xfId="44" applyFont="1" applyFill="1"/>
    <xf numFmtId="7" fontId="23" fillId="35" borderId="0" xfId="44" applyNumberFormat="1" applyFont="1" applyFill="1" applyAlignment="1">
      <alignment horizontal="center"/>
    </xf>
    <xf numFmtId="0" fontId="32" fillId="36" borderId="27" xfId="47" applyFont="1" applyFill="1" applyBorder="1"/>
    <xf numFmtId="7" fontId="33" fillId="35" borderId="0" xfId="47" applyNumberFormat="1" applyFont="1" applyFill="1" applyAlignment="1">
      <alignment horizontal="center"/>
    </xf>
    <xf numFmtId="0" fontId="20" fillId="35" borderId="12" xfId="44" applyFont="1" applyFill="1" applyBorder="1" applyAlignment="1">
      <alignment horizontal="center" wrapText="1"/>
    </xf>
    <xf numFmtId="0" fontId="33" fillId="35" borderId="12" xfId="47" applyFont="1" applyFill="1" applyBorder="1" applyAlignment="1">
      <alignment horizontal="center"/>
    </xf>
    <xf numFmtId="167" fontId="33" fillId="35" borderId="0" xfId="48" applyNumberFormat="1" applyFont="1" applyFill="1" applyBorder="1"/>
    <xf numFmtId="0" fontId="23" fillId="35" borderId="12" xfId="44" applyFont="1" applyFill="1" applyBorder="1" applyAlignment="1">
      <alignment horizontal="left"/>
    </xf>
    <xf numFmtId="7" fontId="34" fillId="35" borderId="12" xfId="47" applyNumberFormat="1" applyFont="1" applyFill="1" applyBorder="1"/>
    <xf numFmtId="0" fontId="30" fillId="35" borderId="0" xfId="44" applyFont="1" applyFill="1"/>
    <xf numFmtId="167" fontId="35" fillId="35" borderId="0" xfId="46" applyNumberFormat="1" applyFont="1" applyFill="1" applyBorder="1"/>
    <xf numFmtId="0" fontId="23" fillId="35" borderId="20" xfId="44" applyFont="1" applyFill="1" applyBorder="1" applyAlignment="1">
      <alignment horizontal="left"/>
    </xf>
    <xf numFmtId="7" fontId="23" fillId="35" borderId="21" xfId="44" applyNumberFormat="1" applyFont="1" applyFill="1" applyBorder="1" applyAlignment="1">
      <alignment horizontal="center"/>
    </xf>
    <xf numFmtId="0" fontId="20" fillId="35" borderId="29" xfId="44" applyFont="1" applyFill="1" applyBorder="1" applyAlignment="1">
      <alignment horizontal="center" wrapText="1"/>
    </xf>
    <xf numFmtId="0" fontId="20" fillId="35" borderId="30" xfId="44" applyFont="1" applyFill="1" applyBorder="1" applyAlignment="1">
      <alignment horizontal="center" wrapText="1"/>
    </xf>
    <xf numFmtId="0" fontId="22" fillId="35" borderId="20" xfId="44" applyFont="1" applyFill="1" applyBorder="1"/>
    <xf numFmtId="168" fontId="23" fillId="35" borderId="0" xfId="44" applyNumberFormat="1" applyFont="1" applyFill="1" applyAlignment="1">
      <alignment horizontal="center"/>
    </xf>
    <xf numFmtId="37" fontId="23" fillId="35" borderId="0" xfId="46" applyNumberFormat="1" applyFont="1" applyFill="1" applyBorder="1" applyAlignment="1">
      <alignment horizontal="center"/>
    </xf>
    <xf numFmtId="0" fontId="36" fillId="35" borderId="0" xfId="44" applyFont="1" applyFill="1"/>
    <xf numFmtId="7" fontId="26" fillId="35" borderId="0" xfId="44" applyNumberFormat="1" applyFont="1" applyFill="1"/>
    <xf numFmtId="0" fontId="37" fillId="35" borderId="0" xfId="44" applyFont="1" applyFill="1"/>
    <xf numFmtId="9" fontId="26" fillId="35" borderId="21" xfId="45" applyFont="1" applyFill="1" applyBorder="1"/>
    <xf numFmtId="49" fontId="22" fillId="35" borderId="20" xfId="44" applyNumberFormat="1" applyFont="1" applyFill="1" applyBorder="1" applyAlignment="1">
      <alignment horizontal="left"/>
    </xf>
    <xf numFmtId="39" fontId="20" fillId="35" borderId="0" xfId="44" applyNumberFormat="1" applyFont="1" applyFill="1"/>
    <xf numFmtId="7" fontId="1" fillId="35" borderId="0" xfId="44" applyNumberFormat="1" applyFill="1"/>
    <xf numFmtId="37" fontId="20" fillId="35" borderId="21" xfId="44" applyNumberFormat="1" applyFont="1" applyFill="1" applyBorder="1"/>
    <xf numFmtId="7" fontId="23" fillId="35" borderId="0" xfId="44" applyNumberFormat="1" applyFont="1" applyFill="1"/>
    <xf numFmtId="7" fontId="38" fillId="35" borderId="0" xfId="44" applyNumberFormat="1" applyFont="1" applyFill="1"/>
    <xf numFmtId="0" fontId="1" fillId="35" borderId="0" xfId="44" quotePrefix="1" applyFill="1" applyAlignment="1">
      <alignment horizontal="center"/>
    </xf>
    <xf numFmtId="0" fontId="1" fillId="35" borderId="21" xfId="44" quotePrefix="1" applyFill="1" applyBorder="1" applyAlignment="1">
      <alignment horizontal="center"/>
    </xf>
    <xf numFmtId="0" fontId="1" fillId="35" borderId="0" xfId="44" quotePrefix="1" applyFill="1" applyAlignment="1">
      <alignment horizontal="left"/>
    </xf>
    <xf numFmtId="0" fontId="20" fillId="35" borderId="20" xfId="44" applyFont="1" applyFill="1" applyBorder="1" applyAlignment="1">
      <alignment horizontal="center" vertical="top" wrapText="1"/>
    </xf>
    <xf numFmtId="0" fontId="20" fillId="35" borderId="0" xfId="44" applyFont="1" applyFill="1" applyAlignment="1">
      <alignment horizontal="center" vertical="top"/>
    </xf>
    <xf numFmtId="0" fontId="22" fillId="35" borderId="20" xfId="44" applyFont="1" applyFill="1" applyBorder="1" applyAlignment="1">
      <alignment horizontal="center" vertical="top"/>
    </xf>
    <xf numFmtId="7" fontId="23" fillId="35" borderId="0" xfId="44" applyNumberFormat="1" applyFont="1" applyFill="1" applyAlignment="1">
      <alignment horizontal="center" vertical="top"/>
    </xf>
    <xf numFmtId="0" fontId="1" fillId="35" borderId="0" xfId="44" applyFill="1" applyAlignment="1">
      <alignment horizontal="left"/>
    </xf>
    <xf numFmtId="37" fontId="39" fillId="35" borderId="0" xfId="44" quotePrefix="1" applyNumberFormat="1" applyFont="1" applyFill="1"/>
    <xf numFmtId="37" fontId="39" fillId="35" borderId="0" xfId="44" applyNumberFormat="1" applyFont="1" applyFill="1"/>
    <xf numFmtId="169" fontId="39" fillId="35" borderId="0" xfId="44" applyNumberFormat="1" applyFont="1" applyFill="1" applyAlignment="1">
      <alignment horizontal="right"/>
    </xf>
    <xf numFmtId="0" fontId="20" fillId="35" borderId="31" xfId="44" applyFont="1" applyFill="1" applyBorder="1"/>
    <xf numFmtId="0" fontId="1" fillId="35" borderId="32" xfId="44" applyFill="1" applyBorder="1"/>
    <xf numFmtId="0" fontId="1" fillId="35" borderId="23" xfId="44" applyFill="1" applyBorder="1"/>
    <xf numFmtId="0" fontId="20" fillId="35" borderId="0" xfId="44" applyFont="1" applyFill="1" applyAlignment="1">
      <alignment horizontal="right"/>
    </xf>
    <xf numFmtId="0" fontId="1" fillId="35" borderId="24" xfId="44" applyFill="1" applyBorder="1"/>
    <xf numFmtId="0" fontId="1" fillId="35" borderId="0" xfId="44" applyFill="1" applyAlignment="1">
      <alignment vertical="top"/>
    </xf>
    <xf numFmtId="0" fontId="1" fillId="35" borderId="20" xfId="44" applyFill="1" applyBorder="1" applyAlignment="1">
      <alignment vertical="top"/>
    </xf>
    <xf numFmtId="0" fontId="1" fillId="35" borderId="33" xfId="44" applyFill="1" applyBorder="1"/>
    <xf numFmtId="0" fontId="1" fillId="35" borderId="34" xfId="44" applyFill="1" applyBorder="1"/>
    <xf numFmtId="0" fontId="1" fillId="35" borderId="35" xfId="44" applyFill="1" applyBorder="1"/>
    <xf numFmtId="37" fontId="1" fillId="35" borderId="0" xfId="44" applyNumberFormat="1" applyFill="1"/>
    <xf numFmtId="43" fontId="26" fillId="35" borderId="0" xfId="44" applyNumberFormat="1" applyFont="1" applyFill="1" applyAlignment="1">
      <alignment horizontal="center"/>
    </xf>
    <xf numFmtId="43" fontId="26" fillId="35" borderId="26" xfId="44" applyNumberFormat="1" applyFont="1" applyFill="1" applyBorder="1" applyAlignment="1">
      <alignment horizontal="center"/>
    </xf>
    <xf numFmtId="43" fontId="26" fillId="35" borderId="23" xfId="44" applyNumberFormat="1" applyFont="1" applyFill="1" applyBorder="1" applyAlignment="1">
      <alignment horizontal="center"/>
    </xf>
    <xf numFmtId="0" fontId="26" fillId="35" borderId="12" xfId="44" applyFont="1" applyFill="1" applyBorder="1"/>
    <xf numFmtId="7" fontId="26" fillId="35" borderId="12" xfId="44" applyNumberFormat="1" applyFont="1" applyFill="1" applyBorder="1" applyAlignment="1">
      <alignment horizontal="center"/>
    </xf>
    <xf numFmtId="0" fontId="26" fillId="35" borderId="0" xfId="44" applyFont="1" applyFill="1" applyAlignment="1">
      <alignment horizontal="left"/>
    </xf>
    <xf numFmtId="168" fontId="26" fillId="35" borderId="0" xfId="44" applyNumberFormat="1" applyFont="1" applyFill="1" applyAlignment="1">
      <alignment horizontal="center"/>
    </xf>
    <xf numFmtId="37" fontId="26" fillId="35" borderId="0" xfId="46" applyNumberFormat="1" applyFont="1" applyFill="1" applyBorder="1" applyAlignment="1">
      <alignment horizontal="center"/>
    </xf>
    <xf numFmtId="43" fontId="26" fillId="35" borderId="0" xfId="44" applyNumberFormat="1" applyFont="1" applyFill="1"/>
    <xf numFmtId="0" fontId="20" fillId="0" borderId="0" xfId="47" applyFont="1"/>
    <xf numFmtId="0" fontId="1" fillId="0" borderId="0" xfId="47"/>
    <xf numFmtId="0" fontId="1" fillId="0" borderId="0" xfId="47" applyAlignment="1">
      <alignment horizontal="center"/>
    </xf>
    <xf numFmtId="0" fontId="20" fillId="0" borderId="0" xfId="47" applyFont="1" applyAlignment="1">
      <alignment vertical="top" wrapText="1"/>
    </xf>
    <xf numFmtId="0" fontId="20" fillId="0" borderId="0" xfId="47" applyFont="1" applyAlignment="1">
      <alignment wrapText="1"/>
    </xf>
    <xf numFmtId="0" fontId="1" fillId="0" borderId="0" xfId="47" applyAlignment="1">
      <alignment wrapText="1"/>
    </xf>
    <xf numFmtId="0" fontId="20" fillId="0" borderId="0" xfId="47" applyFont="1" applyAlignment="1">
      <alignment vertical="top"/>
    </xf>
    <xf numFmtId="0" fontId="1" fillId="0" borderId="0" xfId="47" applyAlignment="1">
      <alignment vertical="top" wrapText="1"/>
    </xf>
    <xf numFmtId="0" fontId="27" fillId="0" borderId="0" xfId="47" applyFont="1" applyAlignment="1">
      <alignment wrapText="1"/>
    </xf>
    <xf numFmtId="0" fontId="1" fillId="0" borderId="0" xfId="47" applyAlignment="1">
      <alignment vertical="top"/>
    </xf>
    <xf numFmtId="0" fontId="20" fillId="0" borderId="0" xfId="47" applyFont="1" applyAlignment="1">
      <alignment horizontal="left" vertical="top" wrapText="1"/>
    </xf>
    <xf numFmtId="0" fontId="72" fillId="0" borderId="0" xfId="47" applyFont="1"/>
    <xf numFmtId="0" fontId="24" fillId="0" borderId="0" xfId="47" applyFont="1" applyAlignment="1">
      <alignment vertical="top" wrapText="1"/>
    </xf>
    <xf numFmtId="0" fontId="26" fillId="0" borderId="0" xfId="47" applyFont="1"/>
    <xf numFmtId="0" fontId="21" fillId="0" borderId="0" xfId="47" applyFont="1"/>
    <xf numFmtId="0" fontId="0" fillId="34" borderId="0" xfId="0" applyFill="1" applyAlignment="1">
      <alignment horizontal="right" wrapText="1"/>
    </xf>
    <xf numFmtId="0" fontId="2" fillId="34" borderId="0" xfId="1515" applyFill="1" applyAlignment="1">
      <alignment horizontal="center" wrapText="1"/>
    </xf>
    <xf numFmtId="165" fontId="2" fillId="34" borderId="0" xfId="1515" applyNumberFormat="1" applyFill="1" applyAlignment="1">
      <alignment horizontal="right" wrapText="1"/>
    </xf>
    <xf numFmtId="0" fontId="2" fillId="34" borderId="0" xfId="1515" applyFill="1" applyAlignment="1">
      <alignment horizontal="center"/>
    </xf>
    <xf numFmtId="165" fontId="2" fillId="34" borderId="0" xfId="1515" applyNumberFormat="1" applyFill="1"/>
    <xf numFmtId="165" fontId="2" fillId="0" borderId="0" xfId="1515" applyNumberFormat="1" applyAlignment="1">
      <alignment horizontal="right" wrapText="1"/>
    </xf>
    <xf numFmtId="0" fontId="0" fillId="0" borderId="0" xfId="0" applyAlignment="1">
      <alignment horizontal="right" wrapText="1"/>
    </xf>
    <xf numFmtId="0" fontId="2" fillId="0" borderId="0" xfId="1515"/>
    <xf numFmtId="165" fontId="0" fillId="0" borderId="0" xfId="0" applyNumberFormat="1"/>
    <xf numFmtId="164" fontId="73" fillId="0" borderId="11" xfId="0" applyNumberFormat="1" applyFont="1" applyBorder="1" applyAlignment="1">
      <alignment horizontal="right"/>
    </xf>
    <xf numFmtId="43" fontId="73" fillId="0" borderId="11" xfId="43" applyFont="1" applyBorder="1" applyAlignment="1">
      <alignment horizontal="right"/>
    </xf>
    <xf numFmtId="0" fontId="73" fillId="0" borderId="11" xfId="0" applyFont="1" applyBorder="1"/>
    <xf numFmtId="0" fontId="17" fillId="59" borderId="0" xfId="0" applyFont="1" applyFill="1"/>
    <xf numFmtId="0" fontId="1" fillId="0" borderId="0" xfId="44" applyAlignment="1">
      <alignment horizontal="center"/>
    </xf>
    <xf numFmtId="0" fontId="20" fillId="0" borderId="12" xfId="44" applyFont="1" applyBorder="1" applyAlignment="1">
      <alignment horizontal="center" wrapText="1"/>
    </xf>
    <xf numFmtId="0" fontId="20" fillId="0" borderId="0" xfId="44" applyFont="1"/>
    <xf numFmtId="0" fontId="1" fillId="35" borderId="25" xfId="44" applyFill="1" applyBorder="1" applyAlignment="1">
      <alignment horizontal="left"/>
    </xf>
    <xf numFmtId="0" fontId="1" fillId="35" borderId="26" xfId="44" applyFill="1" applyBorder="1" applyAlignment="1">
      <alignment horizontal="left"/>
    </xf>
    <xf numFmtId="0" fontId="1" fillId="35" borderId="27" xfId="44" applyFill="1" applyBorder="1" applyAlignment="1">
      <alignment horizontal="left"/>
    </xf>
    <xf numFmtId="0" fontId="1" fillId="35" borderId="25" xfId="44" applyFill="1" applyBorder="1" applyAlignment="1">
      <alignment horizontal="center"/>
    </xf>
    <xf numFmtId="0" fontId="1" fillId="35" borderId="26" xfId="44" applyFill="1" applyBorder="1" applyAlignment="1">
      <alignment horizontal="center"/>
    </xf>
    <xf numFmtId="0" fontId="1" fillId="35" borderId="27" xfId="44" applyFill="1" applyBorder="1" applyAlignment="1">
      <alignment horizontal="center"/>
    </xf>
    <xf numFmtId="0" fontId="29" fillId="36" borderId="25" xfId="44" applyFont="1" applyFill="1" applyBorder="1" applyAlignment="1">
      <alignment horizontal="left"/>
    </xf>
    <xf numFmtId="0" fontId="29" fillId="36" borderId="26" xfId="44" applyFont="1" applyFill="1" applyBorder="1" applyAlignment="1">
      <alignment horizontal="left"/>
    </xf>
    <xf numFmtId="0" fontId="29" fillId="36" borderId="27" xfId="44" applyFont="1" applyFill="1" applyBorder="1" applyAlignment="1">
      <alignment horizontal="left"/>
    </xf>
    <xf numFmtId="0" fontId="20" fillId="35" borderId="25" xfId="44" applyFont="1" applyFill="1" applyBorder="1" applyAlignment="1">
      <alignment horizontal="center"/>
    </xf>
    <xf numFmtId="0" fontId="20" fillId="35" borderId="26" xfId="44" applyFont="1" applyFill="1" applyBorder="1" applyAlignment="1">
      <alignment horizontal="center"/>
    </xf>
    <xf numFmtId="0" fontId="20" fillId="35" borderId="27" xfId="44" applyFont="1" applyFill="1" applyBorder="1" applyAlignment="1">
      <alignment horizontal="center"/>
    </xf>
    <xf numFmtId="0" fontId="1" fillId="0" borderId="0" xfId="47" applyAlignment="1">
      <alignment vertical="top" wrapText="1"/>
    </xf>
    <xf numFmtId="0" fontId="1" fillId="0" borderId="0" xfId="47" applyAlignment="1">
      <alignment wrapText="1"/>
    </xf>
    <xf numFmtId="0" fontId="23" fillId="0" borderId="0" xfId="47" applyFont="1" applyAlignment="1">
      <alignment vertical="top" wrapText="1"/>
    </xf>
    <xf numFmtId="0" fontId="1" fillId="0" borderId="0" xfId="47" applyAlignment="1">
      <alignment horizontal="left" vertical="top" wrapText="1"/>
    </xf>
    <xf numFmtId="0" fontId="1" fillId="0" borderId="0" xfId="47" applyAlignment="1">
      <alignment horizontal="left" wrapText="1" readingOrder="1"/>
    </xf>
  </cellXfs>
  <cellStyles count="1516">
    <cellStyle name="20% - Accent1" xfId="1" builtinId="30" customBuiltin="1"/>
    <cellStyle name="20% - Accent1 2" xfId="49" xr:uid="{00000000-0005-0000-0000-000001000000}"/>
    <cellStyle name="20% - Accent1 3" xfId="50" xr:uid="{00000000-0005-0000-0000-000002000000}"/>
    <cellStyle name="20% - Accent1 4" xfId="51" xr:uid="{00000000-0005-0000-0000-000003000000}"/>
    <cellStyle name="20% - Accent2" xfId="2" builtinId="34" customBuiltin="1"/>
    <cellStyle name="20% - Accent2 2" xfId="52" xr:uid="{00000000-0005-0000-0000-000005000000}"/>
    <cellStyle name="20% - Accent2 3" xfId="53" xr:uid="{00000000-0005-0000-0000-000006000000}"/>
    <cellStyle name="20% - Accent2 4" xfId="54" xr:uid="{00000000-0005-0000-0000-000007000000}"/>
    <cellStyle name="20% - Accent3" xfId="3" builtinId="38" customBuiltin="1"/>
    <cellStyle name="20% - Accent3 2" xfId="55" xr:uid="{00000000-0005-0000-0000-000009000000}"/>
    <cellStyle name="20% - Accent3 3" xfId="56" xr:uid="{00000000-0005-0000-0000-00000A000000}"/>
    <cellStyle name="20% - Accent3 4" xfId="57" xr:uid="{00000000-0005-0000-0000-00000B000000}"/>
    <cellStyle name="20% - Accent4" xfId="4" builtinId="42" customBuiltin="1"/>
    <cellStyle name="20% - Accent4 2" xfId="58" xr:uid="{00000000-0005-0000-0000-00000D000000}"/>
    <cellStyle name="20% - Accent4 3" xfId="59" xr:uid="{00000000-0005-0000-0000-00000E000000}"/>
    <cellStyle name="20% - Accent4 4" xfId="60" xr:uid="{00000000-0005-0000-0000-00000F000000}"/>
    <cellStyle name="20% - Accent5" xfId="5" builtinId="46" customBuiltin="1"/>
    <cellStyle name="20% - Accent5 2" xfId="61" xr:uid="{00000000-0005-0000-0000-000011000000}"/>
    <cellStyle name="20% - Accent5 3" xfId="62" xr:uid="{00000000-0005-0000-0000-000012000000}"/>
    <cellStyle name="20% - Accent5 4" xfId="63" xr:uid="{00000000-0005-0000-0000-000013000000}"/>
    <cellStyle name="20% - Accent6" xfId="6" builtinId="50" customBuiltin="1"/>
    <cellStyle name="20% - Accent6 2" xfId="64" xr:uid="{00000000-0005-0000-0000-000015000000}"/>
    <cellStyle name="20% - Accent6 3" xfId="65" xr:uid="{00000000-0005-0000-0000-000016000000}"/>
    <cellStyle name="20% - Accent6 4" xfId="66" xr:uid="{00000000-0005-0000-0000-000017000000}"/>
    <cellStyle name="40% - Accent1" xfId="7" builtinId="31" customBuiltin="1"/>
    <cellStyle name="40% - Accent1 2" xfId="67" xr:uid="{00000000-0005-0000-0000-000019000000}"/>
    <cellStyle name="40% - Accent1 3" xfId="68" xr:uid="{00000000-0005-0000-0000-00001A000000}"/>
    <cellStyle name="40% - Accent1 4" xfId="69" xr:uid="{00000000-0005-0000-0000-00001B000000}"/>
    <cellStyle name="40% - Accent2" xfId="8" builtinId="35" customBuiltin="1"/>
    <cellStyle name="40% - Accent2 2" xfId="70" xr:uid="{00000000-0005-0000-0000-00001D000000}"/>
    <cellStyle name="40% - Accent2 3" xfId="71" xr:uid="{00000000-0005-0000-0000-00001E000000}"/>
    <cellStyle name="40% - Accent2 4" xfId="72" xr:uid="{00000000-0005-0000-0000-00001F000000}"/>
    <cellStyle name="40% - Accent3" xfId="9" builtinId="39" customBuiltin="1"/>
    <cellStyle name="40% - Accent3 2" xfId="73" xr:uid="{00000000-0005-0000-0000-000021000000}"/>
    <cellStyle name="40% - Accent3 3" xfId="74" xr:uid="{00000000-0005-0000-0000-000022000000}"/>
    <cellStyle name="40% - Accent3 4" xfId="75" xr:uid="{00000000-0005-0000-0000-000023000000}"/>
    <cellStyle name="40% - Accent4" xfId="10" builtinId="43" customBuiltin="1"/>
    <cellStyle name="40% - Accent4 2" xfId="76" xr:uid="{00000000-0005-0000-0000-000025000000}"/>
    <cellStyle name="40% - Accent4 3" xfId="77" xr:uid="{00000000-0005-0000-0000-000026000000}"/>
    <cellStyle name="40% - Accent4 4" xfId="78" xr:uid="{00000000-0005-0000-0000-000027000000}"/>
    <cellStyle name="40% - Accent5" xfId="11" builtinId="47" customBuiltin="1"/>
    <cellStyle name="40% - Accent5 2" xfId="79" xr:uid="{00000000-0005-0000-0000-000029000000}"/>
    <cellStyle name="40% - Accent5 3" xfId="80" xr:uid="{00000000-0005-0000-0000-00002A000000}"/>
    <cellStyle name="40% - Accent5 4" xfId="81" xr:uid="{00000000-0005-0000-0000-00002B000000}"/>
    <cellStyle name="40% - Accent6" xfId="12" builtinId="51" customBuiltin="1"/>
    <cellStyle name="40% - Accent6 2" xfId="82" xr:uid="{00000000-0005-0000-0000-00002D000000}"/>
    <cellStyle name="40% - Accent6 3" xfId="83" xr:uid="{00000000-0005-0000-0000-00002E000000}"/>
    <cellStyle name="40% - Accent6 4" xfId="84" xr:uid="{00000000-0005-0000-0000-00002F000000}"/>
    <cellStyle name="60% - Accent1" xfId="13" builtinId="32" customBuiltin="1"/>
    <cellStyle name="60% - Accent1 2" xfId="85" xr:uid="{00000000-0005-0000-0000-000031000000}"/>
    <cellStyle name="60% - Accent1 3" xfId="86" xr:uid="{00000000-0005-0000-0000-000032000000}"/>
    <cellStyle name="60% - Accent1 4" xfId="87" xr:uid="{00000000-0005-0000-0000-000033000000}"/>
    <cellStyle name="60% - Accent2" xfId="14" builtinId="36" customBuiltin="1"/>
    <cellStyle name="60% - Accent2 2" xfId="88" xr:uid="{00000000-0005-0000-0000-000035000000}"/>
    <cellStyle name="60% - Accent2 3" xfId="89" xr:uid="{00000000-0005-0000-0000-000036000000}"/>
    <cellStyle name="60% - Accent2 4" xfId="90" xr:uid="{00000000-0005-0000-0000-000037000000}"/>
    <cellStyle name="60% - Accent3" xfId="15" builtinId="40" customBuiltin="1"/>
    <cellStyle name="60% - Accent3 2" xfId="91" xr:uid="{00000000-0005-0000-0000-000039000000}"/>
    <cellStyle name="60% - Accent3 3" xfId="92" xr:uid="{00000000-0005-0000-0000-00003A000000}"/>
    <cellStyle name="60% - Accent3 4" xfId="93" xr:uid="{00000000-0005-0000-0000-00003B000000}"/>
    <cellStyle name="60% - Accent4" xfId="16" builtinId="44" customBuiltin="1"/>
    <cellStyle name="60% - Accent4 2" xfId="94" xr:uid="{00000000-0005-0000-0000-00003D000000}"/>
    <cellStyle name="60% - Accent4 3" xfId="95" xr:uid="{00000000-0005-0000-0000-00003E000000}"/>
    <cellStyle name="60% - Accent4 4" xfId="96" xr:uid="{00000000-0005-0000-0000-00003F000000}"/>
    <cellStyle name="60% - Accent5" xfId="17" builtinId="48" customBuiltin="1"/>
    <cellStyle name="60% - Accent5 2" xfId="97" xr:uid="{00000000-0005-0000-0000-000041000000}"/>
    <cellStyle name="60% - Accent5 3" xfId="98" xr:uid="{00000000-0005-0000-0000-000042000000}"/>
    <cellStyle name="60% - Accent5 4" xfId="99" xr:uid="{00000000-0005-0000-0000-000043000000}"/>
    <cellStyle name="60% - Accent6" xfId="18" builtinId="52" customBuiltin="1"/>
    <cellStyle name="60% - Accent6 2" xfId="100" xr:uid="{00000000-0005-0000-0000-000045000000}"/>
    <cellStyle name="60% - Accent6 3" xfId="101" xr:uid="{00000000-0005-0000-0000-000046000000}"/>
    <cellStyle name="60% - Accent6 4" xfId="102" xr:uid="{00000000-0005-0000-0000-000047000000}"/>
    <cellStyle name="Accent1" xfId="19" builtinId="29" customBuiltin="1"/>
    <cellStyle name="Accent1 2" xfId="103" xr:uid="{00000000-0005-0000-0000-000049000000}"/>
    <cellStyle name="Accent1 3" xfId="104" xr:uid="{00000000-0005-0000-0000-00004A000000}"/>
    <cellStyle name="Accent1 4" xfId="105" xr:uid="{00000000-0005-0000-0000-00004B000000}"/>
    <cellStyle name="Accent2" xfId="20" builtinId="33" customBuiltin="1"/>
    <cellStyle name="Accent2 2" xfId="106" xr:uid="{00000000-0005-0000-0000-00004D000000}"/>
    <cellStyle name="Accent2 3" xfId="107" xr:uid="{00000000-0005-0000-0000-00004E000000}"/>
    <cellStyle name="Accent2 4" xfId="108" xr:uid="{00000000-0005-0000-0000-00004F000000}"/>
    <cellStyle name="Accent3" xfId="21" builtinId="37" customBuiltin="1"/>
    <cellStyle name="Accent3 2" xfId="109" xr:uid="{00000000-0005-0000-0000-000051000000}"/>
    <cellStyle name="Accent3 3" xfId="110" xr:uid="{00000000-0005-0000-0000-000052000000}"/>
    <cellStyle name="Accent3 4" xfId="111" xr:uid="{00000000-0005-0000-0000-000053000000}"/>
    <cellStyle name="Accent4" xfId="22" builtinId="41" customBuiltin="1"/>
    <cellStyle name="Accent4 2" xfId="112" xr:uid="{00000000-0005-0000-0000-000055000000}"/>
    <cellStyle name="Accent4 3" xfId="113" xr:uid="{00000000-0005-0000-0000-000056000000}"/>
    <cellStyle name="Accent4 4" xfId="114" xr:uid="{00000000-0005-0000-0000-000057000000}"/>
    <cellStyle name="Accent5" xfId="23" builtinId="45" customBuiltin="1"/>
    <cellStyle name="Accent5 2" xfId="115" xr:uid="{00000000-0005-0000-0000-000059000000}"/>
    <cellStyle name="Accent5 3" xfId="116" xr:uid="{00000000-0005-0000-0000-00005A000000}"/>
    <cellStyle name="Accent5 4" xfId="117" xr:uid="{00000000-0005-0000-0000-00005B000000}"/>
    <cellStyle name="Accent6" xfId="24" builtinId="49" customBuiltin="1"/>
    <cellStyle name="Accent6 2" xfId="118" xr:uid="{00000000-0005-0000-0000-00005D000000}"/>
    <cellStyle name="Accent6 3" xfId="119" xr:uid="{00000000-0005-0000-0000-00005E000000}"/>
    <cellStyle name="Accent6 4" xfId="120" xr:uid="{00000000-0005-0000-0000-00005F000000}"/>
    <cellStyle name="Bad" xfId="25" builtinId="27" customBuiltin="1"/>
    <cellStyle name="Bad 2" xfId="121" xr:uid="{00000000-0005-0000-0000-000061000000}"/>
    <cellStyle name="Bad 3" xfId="122" xr:uid="{00000000-0005-0000-0000-000062000000}"/>
    <cellStyle name="Bad 4" xfId="123" xr:uid="{00000000-0005-0000-0000-000063000000}"/>
    <cellStyle name="blp_datetime" xfId="42" xr:uid="{00000000-0005-0000-0000-000064000000}"/>
    <cellStyle name="Calculation" xfId="26" builtinId="22" customBuiltin="1"/>
    <cellStyle name="Calculation 10" xfId="124" xr:uid="{00000000-0005-0000-0000-000066000000}"/>
    <cellStyle name="Calculation 11" xfId="125" xr:uid="{00000000-0005-0000-0000-000067000000}"/>
    <cellStyle name="Calculation 12" xfId="126" xr:uid="{00000000-0005-0000-0000-000068000000}"/>
    <cellStyle name="Calculation 2" xfId="127" xr:uid="{00000000-0005-0000-0000-000069000000}"/>
    <cellStyle name="Calculation 2 10" xfId="128" xr:uid="{00000000-0005-0000-0000-00006A000000}"/>
    <cellStyle name="Calculation 2 11" xfId="129" xr:uid="{00000000-0005-0000-0000-00006B000000}"/>
    <cellStyle name="Calculation 2 12" xfId="130" xr:uid="{00000000-0005-0000-0000-00006C000000}"/>
    <cellStyle name="Calculation 2 2" xfId="131" xr:uid="{00000000-0005-0000-0000-00006D000000}"/>
    <cellStyle name="Calculation 2 2 10" xfId="132" xr:uid="{00000000-0005-0000-0000-00006E000000}"/>
    <cellStyle name="Calculation 2 2 11" xfId="133" xr:uid="{00000000-0005-0000-0000-00006F000000}"/>
    <cellStyle name="Calculation 2 2 2" xfId="134" xr:uid="{00000000-0005-0000-0000-000070000000}"/>
    <cellStyle name="Calculation 2 2 2 10" xfId="135" xr:uid="{00000000-0005-0000-0000-000071000000}"/>
    <cellStyle name="Calculation 2 2 2 11" xfId="136" xr:uid="{00000000-0005-0000-0000-000072000000}"/>
    <cellStyle name="Calculation 2 2 2 2" xfId="137" xr:uid="{00000000-0005-0000-0000-000073000000}"/>
    <cellStyle name="Calculation 2 2 2 3" xfId="138" xr:uid="{00000000-0005-0000-0000-000074000000}"/>
    <cellStyle name="Calculation 2 2 2 4" xfId="139" xr:uid="{00000000-0005-0000-0000-000075000000}"/>
    <cellStyle name="Calculation 2 2 2 5" xfId="140" xr:uid="{00000000-0005-0000-0000-000076000000}"/>
    <cellStyle name="Calculation 2 2 2 6" xfId="141" xr:uid="{00000000-0005-0000-0000-000077000000}"/>
    <cellStyle name="Calculation 2 2 2 7" xfId="142" xr:uid="{00000000-0005-0000-0000-000078000000}"/>
    <cellStyle name="Calculation 2 2 2 8" xfId="143" xr:uid="{00000000-0005-0000-0000-000079000000}"/>
    <cellStyle name="Calculation 2 2 2 9" xfId="144" xr:uid="{00000000-0005-0000-0000-00007A000000}"/>
    <cellStyle name="Calculation 2 2 3" xfId="145" xr:uid="{00000000-0005-0000-0000-00007B000000}"/>
    <cellStyle name="Calculation 2 2 3 10" xfId="146" xr:uid="{00000000-0005-0000-0000-00007C000000}"/>
    <cellStyle name="Calculation 2 2 3 11" xfId="147" xr:uid="{00000000-0005-0000-0000-00007D000000}"/>
    <cellStyle name="Calculation 2 2 3 2" xfId="148" xr:uid="{00000000-0005-0000-0000-00007E000000}"/>
    <cellStyle name="Calculation 2 2 3 3" xfId="149" xr:uid="{00000000-0005-0000-0000-00007F000000}"/>
    <cellStyle name="Calculation 2 2 3 4" xfId="150" xr:uid="{00000000-0005-0000-0000-000080000000}"/>
    <cellStyle name="Calculation 2 2 3 5" xfId="151" xr:uid="{00000000-0005-0000-0000-000081000000}"/>
    <cellStyle name="Calculation 2 2 3 6" xfId="152" xr:uid="{00000000-0005-0000-0000-000082000000}"/>
    <cellStyle name="Calculation 2 2 3 7" xfId="153" xr:uid="{00000000-0005-0000-0000-000083000000}"/>
    <cellStyle name="Calculation 2 2 3 8" xfId="154" xr:uid="{00000000-0005-0000-0000-000084000000}"/>
    <cellStyle name="Calculation 2 2 3 9" xfId="155" xr:uid="{00000000-0005-0000-0000-000085000000}"/>
    <cellStyle name="Calculation 2 2 4" xfId="156" xr:uid="{00000000-0005-0000-0000-000086000000}"/>
    <cellStyle name="Calculation 2 2 4 10" xfId="157" xr:uid="{00000000-0005-0000-0000-000087000000}"/>
    <cellStyle name="Calculation 2 2 4 2" xfId="158" xr:uid="{00000000-0005-0000-0000-000088000000}"/>
    <cellStyle name="Calculation 2 2 4 3" xfId="159" xr:uid="{00000000-0005-0000-0000-000089000000}"/>
    <cellStyle name="Calculation 2 2 4 4" xfId="160" xr:uid="{00000000-0005-0000-0000-00008A000000}"/>
    <cellStyle name="Calculation 2 2 4 5" xfId="161" xr:uid="{00000000-0005-0000-0000-00008B000000}"/>
    <cellStyle name="Calculation 2 2 4 6" xfId="162" xr:uid="{00000000-0005-0000-0000-00008C000000}"/>
    <cellStyle name="Calculation 2 2 4 7" xfId="163" xr:uid="{00000000-0005-0000-0000-00008D000000}"/>
    <cellStyle name="Calculation 2 2 4 8" xfId="164" xr:uid="{00000000-0005-0000-0000-00008E000000}"/>
    <cellStyle name="Calculation 2 2 4 9" xfId="165" xr:uid="{00000000-0005-0000-0000-00008F000000}"/>
    <cellStyle name="Calculation 2 2 5" xfId="166" xr:uid="{00000000-0005-0000-0000-000090000000}"/>
    <cellStyle name="Calculation 2 2 6" xfId="167" xr:uid="{00000000-0005-0000-0000-000091000000}"/>
    <cellStyle name="Calculation 2 2 7" xfId="168" xr:uid="{00000000-0005-0000-0000-000092000000}"/>
    <cellStyle name="Calculation 2 2 8" xfId="169" xr:uid="{00000000-0005-0000-0000-000093000000}"/>
    <cellStyle name="Calculation 2 2 9" xfId="170" xr:uid="{00000000-0005-0000-0000-000094000000}"/>
    <cellStyle name="Calculation 2 3" xfId="171" xr:uid="{00000000-0005-0000-0000-000095000000}"/>
    <cellStyle name="Calculation 2 3 10" xfId="172" xr:uid="{00000000-0005-0000-0000-000096000000}"/>
    <cellStyle name="Calculation 2 3 11" xfId="173" xr:uid="{00000000-0005-0000-0000-000097000000}"/>
    <cellStyle name="Calculation 2 3 2" xfId="174" xr:uid="{00000000-0005-0000-0000-000098000000}"/>
    <cellStyle name="Calculation 2 3 3" xfId="175" xr:uid="{00000000-0005-0000-0000-000099000000}"/>
    <cellStyle name="Calculation 2 3 4" xfId="176" xr:uid="{00000000-0005-0000-0000-00009A000000}"/>
    <cellStyle name="Calculation 2 3 5" xfId="177" xr:uid="{00000000-0005-0000-0000-00009B000000}"/>
    <cellStyle name="Calculation 2 3 6" xfId="178" xr:uid="{00000000-0005-0000-0000-00009C000000}"/>
    <cellStyle name="Calculation 2 3 7" xfId="179" xr:uid="{00000000-0005-0000-0000-00009D000000}"/>
    <cellStyle name="Calculation 2 3 8" xfId="180" xr:uid="{00000000-0005-0000-0000-00009E000000}"/>
    <cellStyle name="Calculation 2 3 9" xfId="181" xr:uid="{00000000-0005-0000-0000-00009F000000}"/>
    <cellStyle name="Calculation 2 4" xfId="182" xr:uid="{00000000-0005-0000-0000-0000A0000000}"/>
    <cellStyle name="Calculation 2 5" xfId="183" xr:uid="{00000000-0005-0000-0000-0000A1000000}"/>
    <cellStyle name="Calculation 2 6" xfId="184" xr:uid="{00000000-0005-0000-0000-0000A2000000}"/>
    <cellStyle name="Calculation 2 7" xfId="185" xr:uid="{00000000-0005-0000-0000-0000A3000000}"/>
    <cellStyle name="Calculation 2 8" xfId="186" xr:uid="{00000000-0005-0000-0000-0000A4000000}"/>
    <cellStyle name="Calculation 2 9" xfId="187" xr:uid="{00000000-0005-0000-0000-0000A5000000}"/>
    <cellStyle name="Calculation 3" xfId="188" xr:uid="{00000000-0005-0000-0000-0000A6000000}"/>
    <cellStyle name="Calculation 3 10" xfId="189" xr:uid="{00000000-0005-0000-0000-0000A7000000}"/>
    <cellStyle name="Calculation 3 11" xfId="190" xr:uid="{00000000-0005-0000-0000-0000A8000000}"/>
    <cellStyle name="Calculation 3 2" xfId="191" xr:uid="{00000000-0005-0000-0000-0000A9000000}"/>
    <cellStyle name="Calculation 3 3" xfId="192" xr:uid="{00000000-0005-0000-0000-0000AA000000}"/>
    <cellStyle name="Calculation 3 4" xfId="193" xr:uid="{00000000-0005-0000-0000-0000AB000000}"/>
    <cellStyle name="Calculation 3 5" xfId="194" xr:uid="{00000000-0005-0000-0000-0000AC000000}"/>
    <cellStyle name="Calculation 3 6" xfId="195" xr:uid="{00000000-0005-0000-0000-0000AD000000}"/>
    <cellStyle name="Calculation 3 7" xfId="196" xr:uid="{00000000-0005-0000-0000-0000AE000000}"/>
    <cellStyle name="Calculation 3 8" xfId="197" xr:uid="{00000000-0005-0000-0000-0000AF000000}"/>
    <cellStyle name="Calculation 3 9" xfId="198" xr:uid="{00000000-0005-0000-0000-0000B0000000}"/>
    <cellStyle name="Calculation 4" xfId="199" xr:uid="{00000000-0005-0000-0000-0000B1000000}"/>
    <cellStyle name="Calculation 4 10" xfId="200" xr:uid="{00000000-0005-0000-0000-0000B2000000}"/>
    <cellStyle name="Calculation 4 11" xfId="201" xr:uid="{00000000-0005-0000-0000-0000B3000000}"/>
    <cellStyle name="Calculation 4 2" xfId="202" xr:uid="{00000000-0005-0000-0000-0000B4000000}"/>
    <cellStyle name="Calculation 4 3" xfId="203" xr:uid="{00000000-0005-0000-0000-0000B5000000}"/>
    <cellStyle name="Calculation 4 4" xfId="204" xr:uid="{00000000-0005-0000-0000-0000B6000000}"/>
    <cellStyle name="Calculation 4 5" xfId="205" xr:uid="{00000000-0005-0000-0000-0000B7000000}"/>
    <cellStyle name="Calculation 4 6" xfId="206" xr:uid="{00000000-0005-0000-0000-0000B8000000}"/>
    <cellStyle name="Calculation 4 7" xfId="207" xr:uid="{00000000-0005-0000-0000-0000B9000000}"/>
    <cellStyle name="Calculation 4 8" xfId="208" xr:uid="{00000000-0005-0000-0000-0000BA000000}"/>
    <cellStyle name="Calculation 4 9" xfId="209" xr:uid="{00000000-0005-0000-0000-0000BB000000}"/>
    <cellStyle name="Calculation 5" xfId="210" xr:uid="{00000000-0005-0000-0000-0000BC000000}"/>
    <cellStyle name="Calculation 6" xfId="211" xr:uid="{00000000-0005-0000-0000-0000BD000000}"/>
    <cellStyle name="Calculation 7" xfId="212" xr:uid="{00000000-0005-0000-0000-0000BE000000}"/>
    <cellStyle name="Calculation 8" xfId="213" xr:uid="{00000000-0005-0000-0000-0000BF000000}"/>
    <cellStyle name="Calculation 9" xfId="214" xr:uid="{00000000-0005-0000-0000-0000C0000000}"/>
    <cellStyle name="Check Cell" xfId="27" builtinId="23" customBuiltin="1"/>
    <cellStyle name="Check Cell 2" xfId="215" xr:uid="{00000000-0005-0000-0000-0000C2000000}"/>
    <cellStyle name="Check Cell 3" xfId="216" xr:uid="{00000000-0005-0000-0000-0000C3000000}"/>
    <cellStyle name="Check Cell 4" xfId="217" xr:uid="{00000000-0005-0000-0000-0000C4000000}"/>
    <cellStyle name="Comma" xfId="43" builtinId="3"/>
    <cellStyle name="Comma 10" xfId="218" xr:uid="{00000000-0005-0000-0000-0000C6000000}"/>
    <cellStyle name="Comma 10 2" xfId="219" xr:uid="{00000000-0005-0000-0000-0000C7000000}"/>
    <cellStyle name="Comma 10 2 2" xfId="220" xr:uid="{00000000-0005-0000-0000-0000C8000000}"/>
    <cellStyle name="Comma 10 2 2 2" xfId="221" xr:uid="{00000000-0005-0000-0000-0000C9000000}"/>
    <cellStyle name="Comma 10 2 3" xfId="222" xr:uid="{00000000-0005-0000-0000-0000CA000000}"/>
    <cellStyle name="Comma 10 3" xfId="223" xr:uid="{00000000-0005-0000-0000-0000CB000000}"/>
    <cellStyle name="Comma 10 3 2" xfId="224" xr:uid="{00000000-0005-0000-0000-0000CC000000}"/>
    <cellStyle name="Comma 10 4" xfId="225" xr:uid="{00000000-0005-0000-0000-0000CD000000}"/>
    <cellStyle name="Comma 11" xfId="226" xr:uid="{00000000-0005-0000-0000-0000CE000000}"/>
    <cellStyle name="Comma 11 2" xfId="227" xr:uid="{00000000-0005-0000-0000-0000CF000000}"/>
    <cellStyle name="Comma 12" xfId="228" xr:uid="{00000000-0005-0000-0000-0000D0000000}"/>
    <cellStyle name="Comma 13" xfId="229" xr:uid="{00000000-0005-0000-0000-0000D1000000}"/>
    <cellStyle name="Comma 13 2" xfId="230" xr:uid="{00000000-0005-0000-0000-0000D2000000}"/>
    <cellStyle name="Comma 14" xfId="231" xr:uid="{00000000-0005-0000-0000-0000D3000000}"/>
    <cellStyle name="Comma 15" xfId="232" xr:uid="{00000000-0005-0000-0000-0000D4000000}"/>
    <cellStyle name="Comma 16" xfId="233" xr:uid="{00000000-0005-0000-0000-0000D5000000}"/>
    <cellStyle name="Comma 17" xfId="48" xr:uid="{00000000-0005-0000-0000-0000D6000000}"/>
    <cellStyle name="Comma 2" xfId="46" xr:uid="{00000000-0005-0000-0000-0000D7000000}"/>
    <cellStyle name="Comma 2 2" xfId="234" xr:uid="{00000000-0005-0000-0000-0000D8000000}"/>
    <cellStyle name="Comma 2 2 2" xfId="235" xr:uid="{00000000-0005-0000-0000-0000D9000000}"/>
    <cellStyle name="Comma 2 2 3" xfId="236" xr:uid="{00000000-0005-0000-0000-0000DA000000}"/>
    <cellStyle name="Comma 2 3" xfId="237" xr:uid="{00000000-0005-0000-0000-0000DB000000}"/>
    <cellStyle name="Comma 2 3 2" xfId="238" xr:uid="{00000000-0005-0000-0000-0000DC000000}"/>
    <cellStyle name="Comma 2 3 3" xfId="239" xr:uid="{00000000-0005-0000-0000-0000DD000000}"/>
    <cellStyle name="Comma 2 4" xfId="240" xr:uid="{00000000-0005-0000-0000-0000DE000000}"/>
    <cellStyle name="Comma 2 4 2" xfId="241" xr:uid="{00000000-0005-0000-0000-0000DF000000}"/>
    <cellStyle name="Comma 2 5" xfId="242" xr:uid="{00000000-0005-0000-0000-0000E0000000}"/>
    <cellStyle name="Comma 2 6" xfId="243" xr:uid="{00000000-0005-0000-0000-0000E1000000}"/>
    <cellStyle name="Comma 2 6 2" xfId="244" xr:uid="{00000000-0005-0000-0000-0000E2000000}"/>
    <cellStyle name="Comma 2 7" xfId="245" xr:uid="{00000000-0005-0000-0000-0000E3000000}"/>
    <cellStyle name="Comma 3" xfId="246" xr:uid="{00000000-0005-0000-0000-0000E4000000}"/>
    <cellStyle name="Comma 3 2" xfId="247" xr:uid="{00000000-0005-0000-0000-0000E5000000}"/>
    <cellStyle name="Comma 3 2 2" xfId="248" xr:uid="{00000000-0005-0000-0000-0000E6000000}"/>
    <cellStyle name="Comma 3 2 3" xfId="249" xr:uid="{00000000-0005-0000-0000-0000E7000000}"/>
    <cellStyle name="Comma 3 3" xfId="250" xr:uid="{00000000-0005-0000-0000-0000E8000000}"/>
    <cellStyle name="Comma 3 3 2" xfId="251" xr:uid="{00000000-0005-0000-0000-0000E9000000}"/>
    <cellStyle name="Comma 3 4" xfId="252" xr:uid="{00000000-0005-0000-0000-0000EA000000}"/>
    <cellStyle name="Comma 3 4 2" xfId="253" xr:uid="{00000000-0005-0000-0000-0000EB000000}"/>
    <cellStyle name="Comma 3 5" xfId="254" xr:uid="{00000000-0005-0000-0000-0000EC000000}"/>
    <cellStyle name="Comma 4" xfId="255" xr:uid="{00000000-0005-0000-0000-0000ED000000}"/>
    <cellStyle name="Comma 4 2" xfId="256" xr:uid="{00000000-0005-0000-0000-0000EE000000}"/>
    <cellStyle name="Comma 4 2 2" xfId="257" xr:uid="{00000000-0005-0000-0000-0000EF000000}"/>
    <cellStyle name="Comma 4 2 3" xfId="258" xr:uid="{00000000-0005-0000-0000-0000F0000000}"/>
    <cellStyle name="Comma 4 3" xfId="259" xr:uid="{00000000-0005-0000-0000-0000F1000000}"/>
    <cellStyle name="Comma 4 4" xfId="260" xr:uid="{00000000-0005-0000-0000-0000F2000000}"/>
    <cellStyle name="Comma 4 4 2" xfId="261" xr:uid="{00000000-0005-0000-0000-0000F3000000}"/>
    <cellStyle name="Comma 4 4 2 2" xfId="262" xr:uid="{00000000-0005-0000-0000-0000F4000000}"/>
    <cellStyle name="Comma 4 4 3" xfId="263" xr:uid="{00000000-0005-0000-0000-0000F5000000}"/>
    <cellStyle name="Comma 4 5" xfId="264" xr:uid="{00000000-0005-0000-0000-0000F6000000}"/>
    <cellStyle name="Comma 4 6" xfId="265" xr:uid="{00000000-0005-0000-0000-0000F7000000}"/>
    <cellStyle name="Comma 5" xfId="266" xr:uid="{00000000-0005-0000-0000-0000F8000000}"/>
    <cellStyle name="Comma 5 2" xfId="267" xr:uid="{00000000-0005-0000-0000-0000F9000000}"/>
    <cellStyle name="Comma 5 2 2" xfId="268" xr:uid="{00000000-0005-0000-0000-0000FA000000}"/>
    <cellStyle name="Comma 5 2 2 2" xfId="269" xr:uid="{00000000-0005-0000-0000-0000FB000000}"/>
    <cellStyle name="Comma 5 2 3" xfId="270" xr:uid="{00000000-0005-0000-0000-0000FC000000}"/>
    <cellStyle name="Comma 5 3" xfId="271" xr:uid="{00000000-0005-0000-0000-0000FD000000}"/>
    <cellStyle name="Comma 5 3 2" xfId="272" xr:uid="{00000000-0005-0000-0000-0000FE000000}"/>
    <cellStyle name="Comma 5 3 2 2" xfId="273" xr:uid="{00000000-0005-0000-0000-0000FF000000}"/>
    <cellStyle name="Comma 5 3 3" xfId="274" xr:uid="{00000000-0005-0000-0000-000000010000}"/>
    <cellStyle name="Comma 5 4" xfId="275" xr:uid="{00000000-0005-0000-0000-000001010000}"/>
    <cellStyle name="Comma 5 4 2" xfId="276" xr:uid="{00000000-0005-0000-0000-000002010000}"/>
    <cellStyle name="Comma 5 5" xfId="277" xr:uid="{00000000-0005-0000-0000-000003010000}"/>
    <cellStyle name="Comma 5 5 2" xfId="278" xr:uid="{00000000-0005-0000-0000-000004010000}"/>
    <cellStyle name="Comma 5 6" xfId="279" xr:uid="{00000000-0005-0000-0000-000005010000}"/>
    <cellStyle name="Comma 6" xfId="280" xr:uid="{00000000-0005-0000-0000-000006010000}"/>
    <cellStyle name="Comma 6 2" xfId="281" xr:uid="{00000000-0005-0000-0000-000007010000}"/>
    <cellStyle name="Comma 6 2 2" xfId="282" xr:uid="{00000000-0005-0000-0000-000008010000}"/>
    <cellStyle name="Comma 6 2 2 2" xfId="283" xr:uid="{00000000-0005-0000-0000-000009010000}"/>
    <cellStyle name="Comma 6 2 3" xfId="284" xr:uid="{00000000-0005-0000-0000-00000A010000}"/>
    <cellStyle name="Comma 6 3" xfId="285" xr:uid="{00000000-0005-0000-0000-00000B010000}"/>
    <cellStyle name="Comma 6 3 2" xfId="286" xr:uid="{00000000-0005-0000-0000-00000C010000}"/>
    <cellStyle name="Comma 6 4" xfId="287" xr:uid="{00000000-0005-0000-0000-00000D010000}"/>
    <cellStyle name="Comma 7" xfId="288" xr:uid="{00000000-0005-0000-0000-00000E010000}"/>
    <cellStyle name="Comma 7 2" xfId="289" xr:uid="{00000000-0005-0000-0000-00000F010000}"/>
    <cellStyle name="Comma 8" xfId="290" xr:uid="{00000000-0005-0000-0000-000010010000}"/>
    <cellStyle name="Comma 8 2" xfId="291" xr:uid="{00000000-0005-0000-0000-000011010000}"/>
    <cellStyle name="Comma 8 2 2" xfId="292" xr:uid="{00000000-0005-0000-0000-000012010000}"/>
    <cellStyle name="Comma 8 2 2 2" xfId="293" xr:uid="{00000000-0005-0000-0000-000013010000}"/>
    <cellStyle name="Comma 8 2 3" xfId="294" xr:uid="{00000000-0005-0000-0000-000014010000}"/>
    <cellStyle name="Comma 8 3" xfId="295" xr:uid="{00000000-0005-0000-0000-000015010000}"/>
    <cellStyle name="Comma 8 3 2" xfId="296" xr:uid="{00000000-0005-0000-0000-000016010000}"/>
    <cellStyle name="Comma 8 4" xfId="297" xr:uid="{00000000-0005-0000-0000-000017010000}"/>
    <cellStyle name="Comma 9" xfId="298" xr:uid="{00000000-0005-0000-0000-000018010000}"/>
    <cellStyle name="Comma 9 2" xfId="299" xr:uid="{00000000-0005-0000-0000-000019010000}"/>
    <cellStyle name="Comma 9 2 2" xfId="300" xr:uid="{00000000-0005-0000-0000-00001A010000}"/>
    <cellStyle name="Comma 9 2 2 2" xfId="301" xr:uid="{00000000-0005-0000-0000-00001B010000}"/>
    <cellStyle name="Comma 9 2 3" xfId="302" xr:uid="{00000000-0005-0000-0000-00001C010000}"/>
    <cellStyle name="Comma 9 3" xfId="303" xr:uid="{00000000-0005-0000-0000-00001D010000}"/>
    <cellStyle name="Comma 9 3 2" xfId="304" xr:uid="{00000000-0005-0000-0000-00001E010000}"/>
    <cellStyle name="Comma 9 4" xfId="305" xr:uid="{00000000-0005-0000-0000-00001F010000}"/>
    <cellStyle name="Comma0" xfId="306" xr:uid="{00000000-0005-0000-0000-000020010000}"/>
    <cellStyle name="Currency 2" xfId="307" xr:uid="{00000000-0005-0000-0000-000021010000}"/>
    <cellStyle name="Currency 2 2" xfId="308" xr:uid="{00000000-0005-0000-0000-000022010000}"/>
    <cellStyle name="Currency 3" xfId="309" xr:uid="{00000000-0005-0000-0000-000023010000}"/>
    <cellStyle name="Currency 4" xfId="310" xr:uid="{00000000-0005-0000-0000-000024010000}"/>
    <cellStyle name="Currency 5" xfId="311" xr:uid="{00000000-0005-0000-0000-000025010000}"/>
    <cellStyle name="Currency 5 2" xfId="312" xr:uid="{00000000-0005-0000-0000-000026010000}"/>
    <cellStyle name="Currency 6" xfId="313" xr:uid="{00000000-0005-0000-0000-000027010000}"/>
    <cellStyle name="Currency 7" xfId="314" xr:uid="{00000000-0005-0000-0000-000028010000}"/>
    <cellStyle name="Currency0" xfId="315" xr:uid="{00000000-0005-0000-0000-000029010000}"/>
    <cellStyle name="Date" xfId="316" xr:uid="{00000000-0005-0000-0000-00002A010000}"/>
    <cellStyle name="DwhDollar" xfId="317" xr:uid="{00000000-0005-0000-0000-00002B010000}"/>
    <cellStyle name="Explanatory Text" xfId="28" builtinId="53" customBuiltin="1"/>
    <cellStyle name="Explanatory Text 2" xfId="318" xr:uid="{00000000-0005-0000-0000-00002D010000}"/>
    <cellStyle name="Explanatory Text 3" xfId="319" xr:uid="{00000000-0005-0000-0000-00002E010000}"/>
    <cellStyle name="Explanatory Text 4" xfId="320" xr:uid="{00000000-0005-0000-0000-00002F010000}"/>
    <cellStyle name="Fixed" xfId="321" xr:uid="{00000000-0005-0000-0000-000030010000}"/>
    <cellStyle name="Good" xfId="29" builtinId="26" customBuiltin="1"/>
    <cellStyle name="Good 2" xfId="322" xr:uid="{00000000-0005-0000-0000-000032010000}"/>
    <cellStyle name="Good 3" xfId="323" xr:uid="{00000000-0005-0000-0000-000033010000}"/>
    <cellStyle name="Good 4" xfId="324" xr:uid="{00000000-0005-0000-0000-000034010000}"/>
    <cellStyle name="Heading 1" xfId="30" builtinId="16" customBuiltin="1"/>
    <cellStyle name="Heading 1 2" xfId="325" xr:uid="{00000000-0005-0000-0000-000036010000}"/>
    <cellStyle name="Heading 1 3" xfId="326" xr:uid="{00000000-0005-0000-0000-000037010000}"/>
    <cellStyle name="Heading 1 4" xfId="327" xr:uid="{00000000-0005-0000-0000-000038010000}"/>
    <cellStyle name="Heading 2" xfId="31" builtinId="17" customBuiltin="1"/>
    <cellStyle name="Heading 2 2" xfId="328" xr:uid="{00000000-0005-0000-0000-00003A010000}"/>
    <cellStyle name="Heading 2 3" xfId="329" xr:uid="{00000000-0005-0000-0000-00003B010000}"/>
    <cellStyle name="Heading 2 4" xfId="330" xr:uid="{00000000-0005-0000-0000-00003C010000}"/>
    <cellStyle name="Heading 3" xfId="32" builtinId="18" customBuiltin="1"/>
    <cellStyle name="Heading 3 2" xfId="331" xr:uid="{00000000-0005-0000-0000-00003E010000}"/>
    <cellStyle name="Heading 3 2 2" xfId="332" xr:uid="{00000000-0005-0000-0000-00003F010000}"/>
    <cellStyle name="Heading 3 3" xfId="333" xr:uid="{00000000-0005-0000-0000-000040010000}"/>
    <cellStyle name="Heading 3 4" xfId="334" xr:uid="{00000000-0005-0000-0000-000041010000}"/>
    <cellStyle name="Heading 4" xfId="33" builtinId="19" customBuiltin="1"/>
    <cellStyle name="Heading 4 2" xfId="335" xr:uid="{00000000-0005-0000-0000-000043010000}"/>
    <cellStyle name="Heading 4 3" xfId="336" xr:uid="{00000000-0005-0000-0000-000044010000}"/>
    <cellStyle name="Heading 4 4" xfId="337" xr:uid="{00000000-0005-0000-0000-000045010000}"/>
    <cellStyle name="Hyperlink 2" xfId="338" xr:uid="{00000000-0005-0000-0000-000046010000}"/>
    <cellStyle name="Hyperlink 3" xfId="339" xr:uid="{00000000-0005-0000-0000-000047010000}"/>
    <cellStyle name="IndirectFooter2" xfId="340" xr:uid="{00000000-0005-0000-0000-000048010000}"/>
    <cellStyle name="IndirectFooter3" xfId="341" xr:uid="{00000000-0005-0000-0000-000049010000}"/>
    <cellStyle name="IndirectHeader1" xfId="342" xr:uid="{00000000-0005-0000-0000-00004A010000}"/>
    <cellStyle name="IndirectHeader1a" xfId="343" xr:uid="{00000000-0005-0000-0000-00004B010000}"/>
    <cellStyle name="IndirectHeader2" xfId="344" xr:uid="{00000000-0005-0000-0000-00004C010000}"/>
    <cellStyle name="IndirectHeader3" xfId="345" xr:uid="{00000000-0005-0000-0000-00004D010000}"/>
    <cellStyle name="Input" xfId="34" builtinId="20" customBuiltin="1"/>
    <cellStyle name="Input 10" xfId="346" xr:uid="{00000000-0005-0000-0000-00004F010000}"/>
    <cellStyle name="Input 11" xfId="347" xr:uid="{00000000-0005-0000-0000-000050010000}"/>
    <cellStyle name="Input 12" xfId="348" xr:uid="{00000000-0005-0000-0000-000051010000}"/>
    <cellStyle name="Input 2" xfId="349" xr:uid="{00000000-0005-0000-0000-000052010000}"/>
    <cellStyle name="Input 2 10" xfId="350" xr:uid="{00000000-0005-0000-0000-000053010000}"/>
    <cellStyle name="Input 2 11" xfId="351" xr:uid="{00000000-0005-0000-0000-000054010000}"/>
    <cellStyle name="Input 2 12" xfId="352" xr:uid="{00000000-0005-0000-0000-000055010000}"/>
    <cellStyle name="Input 2 2" xfId="353" xr:uid="{00000000-0005-0000-0000-000056010000}"/>
    <cellStyle name="Input 2 2 10" xfId="354" xr:uid="{00000000-0005-0000-0000-000057010000}"/>
    <cellStyle name="Input 2 2 11" xfId="355" xr:uid="{00000000-0005-0000-0000-000058010000}"/>
    <cellStyle name="Input 2 2 2" xfId="356" xr:uid="{00000000-0005-0000-0000-000059010000}"/>
    <cellStyle name="Input 2 2 2 10" xfId="357" xr:uid="{00000000-0005-0000-0000-00005A010000}"/>
    <cellStyle name="Input 2 2 2 11" xfId="358" xr:uid="{00000000-0005-0000-0000-00005B010000}"/>
    <cellStyle name="Input 2 2 2 2" xfId="359" xr:uid="{00000000-0005-0000-0000-00005C010000}"/>
    <cellStyle name="Input 2 2 2 3" xfId="360" xr:uid="{00000000-0005-0000-0000-00005D010000}"/>
    <cellStyle name="Input 2 2 2 4" xfId="361" xr:uid="{00000000-0005-0000-0000-00005E010000}"/>
    <cellStyle name="Input 2 2 2 5" xfId="362" xr:uid="{00000000-0005-0000-0000-00005F010000}"/>
    <cellStyle name="Input 2 2 2 6" xfId="363" xr:uid="{00000000-0005-0000-0000-000060010000}"/>
    <cellStyle name="Input 2 2 2 7" xfId="364" xr:uid="{00000000-0005-0000-0000-000061010000}"/>
    <cellStyle name="Input 2 2 2 8" xfId="365" xr:uid="{00000000-0005-0000-0000-000062010000}"/>
    <cellStyle name="Input 2 2 2 9" xfId="366" xr:uid="{00000000-0005-0000-0000-000063010000}"/>
    <cellStyle name="Input 2 2 3" xfId="367" xr:uid="{00000000-0005-0000-0000-000064010000}"/>
    <cellStyle name="Input 2 2 3 10" xfId="368" xr:uid="{00000000-0005-0000-0000-000065010000}"/>
    <cellStyle name="Input 2 2 3 11" xfId="369" xr:uid="{00000000-0005-0000-0000-000066010000}"/>
    <cellStyle name="Input 2 2 3 2" xfId="370" xr:uid="{00000000-0005-0000-0000-000067010000}"/>
    <cellStyle name="Input 2 2 3 3" xfId="371" xr:uid="{00000000-0005-0000-0000-000068010000}"/>
    <cellStyle name="Input 2 2 3 4" xfId="372" xr:uid="{00000000-0005-0000-0000-000069010000}"/>
    <cellStyle name="Input 2 2 3 5" xfId="373" xr:uid="{00000000-0005-0000-0000-00006A010000}"/>
    <cellStyle name="Input 2 2 3 6" xfId="374" xr:uid="{00000000-0005-0000-0000-00006B010000}"/>
    <cellStyle name="Input 2 2 3 7" xfId="375" xr:uid="{00000000-0005-0000-0000-00006C010000}"/>
    <cellStyle name="Input 2 2 3 8" xfId="376" xr:uid="{00000000-0005-0000-0000-00006D010000}"/>
    <cellStyle name="Input 2 2 3 9" xfId="377" xr:uid="{00000000-0005-0000-0000-00006E010000}"/>
    <cellStyle name="Input 2 2 4" xfId="378" xr:uid="{00000000-0005-0000-0000-00006F010000}"/>
    <cellStyle name="Input 2 2 4 10" xfId="379" xr:uid="{00000000-0005-0000-0000-000070010000}"/>
    <cellStyle name="Input 2 2 4 2" xfId="380" xr:uid="{00000000-0005-0000-0000-000071010000}"/>
    <cellStyle name="Input 2 2 4 3" xfId="381" xr:uid="{00000000-0005-0000-0000-000072010000}"/>
    <cellStyle name="Input 2 2 4 4" xfId="382" xr:uid="{00000000-0005-0000-0000-000073010000}"/>
    <cellStyle name="Input 2 2 4 5" xfId="383" xr:uid="{00000000-0005-0000-0000-000074010000}"/>
    <cellStyle name="Input 2 2 4 6" xfId="384" xr:uid="{00000000-0005-0000-0000-000075010000}"/>
    <cellStyle name="Input 2 2 4 7" xfId="385" xr:uid="{00000000-0005-0000-0000-000076010000}"/>
    <cellStyle name="Input 2 2 4 8" xfId="386" xr:uid="{00000000-0005-0000-0000-000077010000}"/>
    <cellStyle name="Input 2 2 4 9" xfId="387" xr:uid="{00000000-0005-0000-0000-000078010000}"/>
    <cellStyle name="Input 2 2 5" xfId="388" xr:uid="{00000000-0005-0000-0000-000079010000}"/>
    <cellStyle name="Input 2 2 6" xfId="389" xr:uid="{00000000-0005-0000-0000-00007A010000}"/>
    <cellStyle name="Input 2 2 7" xfId="390" xr:uid="{00000000-0005-0000-0000-00007B010000}"/>
    <cellStyle name="Input 2 2 8" xfId="391" xr:uid="{00000000-0005-0000-0000-00007C010000}"/>
    <cellStyle name="Input 2 2 9" xfId="392" xr:uid="{00000000-0005-0000-0000-00007D010000}"/>
    <cellStyle name="Input 2 3" xfId="393" xr:uid="{00000000-0005-0000-0000-00007E010000}"/>
    <cellStyle name="Input 2 3 10" xfId="394" xr:uid="{00000000-0005-0000-0000-00007F010000}"/>
    <cellStyle name="Input 2 3 11" xfId="395" xr:uid="{00000000-0005-0000-0000-000080010000}"/>
    <cellStyle name="Input 2 3 2" xfId="396" xr:uid="{00000000-0005-0000-0000-000081010000}"/>
    <cellStyle name="Input 2 3 3" xfId="397" xr:uid="{00000000-0005-0000-0000-000082010000}"/>
    <cellStyle name="Input 2 3 4" xfId="398" xr:uid="{00000000-0005-0000-0000-000083010000}"/>
    <cellStyle name="Input 2 3 5" xfId="399" xr:uid="{00000000-0005-0000-0000-000084010000}"/>
    <cellStyle name="Input 2 3 6" xfId="400" xr:uid="{00000000-0005-0000-0000-000085010000}"/>
    <cellStyle name="Input 2 3 7" xfId="401" xr:uid="{00000000-0005-0000-0000-000086010000}"/>
    <cellStyle name="Input 2 3 8" xfId="402" xr:uid="{00000000-0005-0000-0000-000087010000}"/>
    <cellStyle name="Input 2 3 9" xfId="403" xr:uid="{00000000-0005-0000-0000-000088010000}"/>
    <cellStyle name="Input 2 4" xfId="404" xr:uid="{00000000-0005-0000-0000-000089010000}"/>
    <cellStyle name="Input 2 5" xfId="405" xr:uid="{00000000-0005-0000-0000-00008A010000}"/>
    <cellStyle name="Input 2 6" xfId="406" xr:uid="{00000000-0005-0000-0000-00008B010000}"/>
    <cellStyle name="Input 2 7" xfId="407" xr:uid="{00000000-0005-0000-0000-00008C010000}"/>
    <cellStyle name="Input 2 8" xfId="408" xr:uid="{00000000-0005-0000-0000-00008D010000}"/>
    <cellStyle name="Input 2 9" xfId="409" xr:uid="{00000000-0005-0000-0000-00008E010000}"/>
    <cellStyle name="Input 3" xfId="410" xr:uid="{00000000-0005-0000-0000-00008F010000}"/>
    <cellStyle name="Input 3 10" xfId="411" xr:uid="{00000000-0005-0000-0000-000090010000}"/>
    <cellStyle name="Input 3 11" xfId="412" xr:uid="{00000000-0005-0000-0000-000091010000}"/>
    <cellStyle name="Input 3 2" xfId="413" xr:uid="{00000000-0005-0000-0000-000092010000}"/>
    <cellStyle name="Input 3 3" xfId="414" xr:uid="{00000000-0005-0000-0000-000093010000}"/>
    <cellStyle name="Input 3 4" xfId="415" xr:uid="{00000000-0005-0000-0000-000094010000}"/>
    <cellStyle name="Input 3 5" xfId="416" xr:uid="{00000000-0005-0000-0000-000095010000}"/>
    <cellStyle name="Input 3 6" xfId="417" xr:uid="{00000000-0005-0000-0000-000096010000}"/>
    <cellStyle name="Input 3 7" xfId="418" xr:uid="{00000000-0005-0000-0000-000097010000}"/>
    <cellStyle name="Input 3 8" xfId="419" xr:uid="{00000000-0005-0000-0000-000098010000}"/>
    <cellStyle name="Input 3 9" xfId="420" xr:uid="{00000000-0005-0000-0000-000099010000}"/>
    <cellStyle name="Input 4" xfId="421" xr:uid="{00000000-0005-0000-0000-00009A010000}"/>
    <cellStyle name="Input 4 10" xfId="422" xr:uid="{00000000-0005-0000-0000-00009B010000}"/>
    <cellStyle name="Input 4 11" xfId="423" xr:uid="{00000000-0005-0000-0000-00009C010000}"/>
    <cellStyle name="Input 4 2" xfId="424" xr:uid="{00000000-0005-0000-0000-00009D010000}"/>
    <cellStyle name="Input 4 3" xfId="425" xr:uid="{00000000-0005-0000-0000-00009E010000}"/>
    <cellStyle name="Input 4 4" xfId="426" xr:uid="{00000000-0005-0000-0000-00009F010000}"/>
    <cellStyle name="Input 4 5" xfId="427" xr:uid="{00000000-0005-0000-0000-0000A0010000}"/>
    <cellStyle name="Input 4 6" xfId="428" xr:uid="{00000000-0005-0000-0000-0000A1010000}"/>
    <cellStyle name="Input 4 7" xfId="429" xr:uid="{00000000-0005-0000-0000-0000A2010000}"/>
    <cellStyle name="Input 4 8" xfId="430" xr:uid="{00000000-0005-0000-0000-0000A3010000}"/>
    <cellStyle name="Input 4 9" xfId="431" xr:uid="{00000000-0005-0000-0000-0000A4010000}"/>
    <cellStyle name="Input 5" xfId="432" xr:uid="{00000000-0005-0000-0000-0000A5010000}"/>
    <cellStyle name="Input 6" xfId="433" xr:uid="{00000000-0005-0000-0000-0000A6010000}"/>
    <cellStyle name="Input 7" xfId="434" xr:uid="{00000000-0005-0000-0000-0000A7010000}"/>
    <cellStyle name="Input 8" xfId="435" xr:uid="{00000000-0005-0000-0000-0000A8010000}"/>
    <cellStyle name="Input 9" xfId="436" xr:uid="{00000000-0005-0000-0000-0000A9010000}"/>
    <cellStyle name="Linked Cell" xfId="35" builtinId="24" customBuiltin="1"/>
    <cellStyle name="Linked Cell 2" xfId="437" xr:uid="{00000000-0005-0000-0000-0000AB010000}"/>
    <cellStyle name="Linked Cell 3" xfId="438" xr:uid="{00000000-0005-0000-0000-0000AC010000}"/>
    <cellStyle name="Linked Cell 4" xfId="439" xr:uid="{00000000-0005-0000-0000-0000AD010000}"/>
    <cellStyle name="Neutral" xfId="36" builtinId="28" customBuiltin="1"/>
    <cellStyle name="Neutral 2" xfId="440" xr:uid="{00000000-0005-0000-0000-0000AF010000}"/>
    <cellStyle name="Neutral 3" xfId="441" xr:uid="{00000000-0005-0000-0000-0000B0010000}"/>
    <cellStyle name="Neutral 4" xfId="442" xr:uid="{00000000-0005-0000-0000-0000B1010000}"/>
    <cellStyle name="Normal" xfId="0" builtinId="0"/>
    <cellStyle name="Normal 10" xfId="443" xr:uid="{00000000-0005-0000-0000-0000B3010000}"/>
    <cellStyle name="Normal 10 2" xfId="444" xr:uid="{00000000-0005-0000-0000-0000B4010000}"/>
    <cellStyle name="Normal 10 2 2" xfId="445" xr:uid="{00000000-0005-0000-0000-0000B5010000}"/>
    <cellStyle name="Normal 10 3" xfId="446" xr:uid="{00000000-0005-0000-0000-0000B6010000}"/>
    <cellStyle name="Normal 11" xfId="447" xr:uid="{00000000-0005-0000-0000-0000B7010000}"/>
    <cellStyle name="Normal 11 2" xfId="448" xr:uid="{00000000-0005-0000-0000-0000B8010000}"/>
    <cellStyle name="Normal 11 2 2" xfId="449" xr:uid="{00000000-0005-0000-0000-0000B9010000}"/>
    <cellStyle name="Normal 11 3" xfId="450" xr:uid="{00000000-0005-0000-0000-0000BA010000}"/>
    <cellStyle name="Normal 11 4" xfId="451" xr:uid="{00000000-0005-0000-0000-0000BB010000}"/>
    <cellStyle name="Normal 12" xfId="47" xr:uid="{00000000-0005-0000-0000-0000BC010000}"/>
    <cellStyle name="Normal 12 10" xfId="452" xr:uid="{00000000-0005-0000-0000-0000BD010000}"/>
    <cellStyle name="Normal 12 10 2" xfId="453" xr:uid="{00000000-0005-0000-0000-0000BE010000}"/>
    <cellStyle name="Normal 13" xfId="454" xr:uid="{00000000-0005-0000-0000-0000BF010000}"/>
    <cellStyle name="Normal 13 2" xfId="455" xr:uid="{00000000-0005-0000-0000-0000C0010000}"/>
    <cellStyle name="Normal 13 2 2" xfId="456" xr:uid="{00000000-0005-0000-0000-0000C1010000}"/>
    <cellStyle name="Normal 13 3" xfId="457" xr:uid="{00000000-0005-0000-0000-0000C2010000}"/>
    <cellStyle name="Normal 14" xfId="458" xr:uid="{00000000-0005-0000-0000-0000C3010000}"/>
    <cellStyle name="Normal 14 2" xfId="459" xr:uid="{00000000-0005-0000-0000-0000C4010000}"/>
    <cellStyle name="Normal 15" xfId="460" xr:uid="{00000000-0005-0000-0000-0000C5010000}"/>
    <cellStyle name="Normal 15 2" xfId="461" xr:uid="{00000000-0005-0000-0000-0000C6010000}"/>
    <cellStyle name="Normal 15 2 2" xfId="462" xr:uid="{00000000-0005-0000-0000-0000C7010000}"/>
    <cellStyle name="Normal 15 3" xfId="463" xr:uid="{00000000-0005-0000-0000-0000C8010000}"/>
    <cellStyle name="Normal 16" xfId="464" xr:uid="{00000000-0005-0000-0000-0000C9010000}"/>
    <cellStyle name="Normal 16 2" xfId="465" xr:uid="{00000000-0005-0000-0000-0000CA010000}"/>
    <cellStyle name="Normal 16 2 2" xfId="466" xr:uid="{00000000-0005-0000-0000-0000CB010000}"/>
    <cellStyle name="Normal 16 3" xfId="467" xr:uid="{00000000-0005-0000-0000-0000CC010000}"/>
    <cellStyle name="Normal 16 4" xfId="468" xr:uid="{00000000-0005-0000-0000-0000CD010000}"/>
    <cellStyle name="Normal 17" xfId="469" xr:uid="{00000000-0005-0000-0000-0000CE010000}"/>
    <cellStyle name="Normal 17 2" xfId="470" xr:uid="{00000000-0005-0000-0000-0000CF010000}"/>
    <cellStyle name="Normal 17 2 2" xfId="471" xr:uid="{00000000-0005-0000-0000-0000D0010000}"/>
    <cellStyle name="Normal 17 3" xfId="472" xr:uid="{00000000-0005-0000-0000-0000D1010000}"/>
    <cellStyle name="Normal 18" xfId="473" xr:uid="{00000000-0005-0000-0000-0000D2010000}"/>
    <cellStyle name="Normal 18 2" xfId="474" xr:uid="{00000000-0005-0000-0000-0000D3010000}"/>
    <cellStyle name="Normal 18 2 2" xfId="475" xr:uid="{00000000-0005-0000-0000-0000D4010000}"/>
    <cellStyle name="Normal 18 3" xfId="476" xr:uid="{00000000-0005-0000-0000-0000D5010000}"/>
    <cellStyle name="Normal 19" xfId="477" xr:uid="{00000000-0005-0000-0000-0000D6010000}"/>
    <cellStyle name="Normal 19 2" xfId="478" xr:uid="{00000000-0005-0000-0000-0000D7010000}"/>
    <cellStyle name="Normal 19 2 2" xfId="479" xr:uid="{00000000-0005-0000-0000-0000D8010000}"/>
    <cellStyle name="Normal 19 3" xfId="480" xr:uid="{00000000-0005-0000-0000-0000D9010000}"/>
    <cellStyle name="Normal 2" xfId="44" xr:uid="{00000000-0005-0000-0000-0000DA010000}"/>
    <cellStyle name="Normal 2 10" xfId="481" xr:uid="{00000000-0005-0000-0000-0000DB010000}"/>
    <cellStyle name="Normal 2 11" xfId="482" xr:uid="{00000000-0005-0000-0000-0000DC010000}"/>
    <cellStyle name="Normal 2 12" xfId="483" xr:uid="{00000000-0005-0000-0000-0000DD010000}"/>
    <cellStyle name="Normal 2 13" xfId="484" xr:uid="{00000000-0005-0000-0000-0000DE010000}"/>
    <cellStyle name="Normal 2 14" xfId="485" xr:uid="{00000000-0005-0000-0000-0000DF010000}"/>
    <cellStyle name="Normal 2 15" xfId="486" xr:uid="{00000000-0005-0000-0000-0000E0010000}"/>
    <cellStyle name="Normal 2 16" xfId="487" xr:uid="{00000000-0005-0000-0000-0000E1010000}"/>
    <cellStyle name="Normal 2 17" xfId="488" xr:uid="{00000000-0005-0000-0000-0000E2010000}"/>
    <cellStyle name="Normal 2 18" xfId="489" xr:uid="{00000000-0005-0000-0000-0000E3010000}"/>
    <cellStyle name="Normal 2 18 10" xfId="490" xr:uid="{00000000-0005-0000-0000-0000E4010000}"/>
    <cellStyle name="Normal 2 18 11" xfId="491" xr:uid="{00000000-0005-0000-0000-0000E5010000}"/>
    <cellStyle name="Normal 2 18 2" xfId="492" xr:uid="{00000000-0005-0000-0000-0000E6010000}"/>
    <cellStyle name="Normal 2 18 3" xfId="493" xr:uid="{00000000-0005-0000-0000-0000E7010000}"/>
    <cellStyle name="Normal 2 18 4" xfId="494" xr:uid="{00000000-0005-0000-0000-0000E8010000}"/>
    <cellStyle name="Normal 2 18 5" xfId="495" xr:uid="{00000000-0005-0000-0000-0000E9010000}"/>
    <cellStyle name="Normal 2 18 6" xfId="496" xr:uid="{00000000-0005-0000-0000-0000EA010000}"/>
    <cellStyle name="Normal 2 18 7" xfId="497" xr:uid="{00000000-0005-0000-0000-0000EB010000}"/>
    <cellStyle name="Normal 2 18 8" xfId="498" xr:uid="{00000000-0005-0000-0000-0000EC010000}"/>
    <cellStyle name="Normal 2 18 9" xfId="499" xr:uid="{00000000-0005-0000-0000-0000ED010000}"/>
    <cellStyle name="Normal 2 19" xfId="500" xr:uid="{00000000-0005-0000-0000-0000EE010000}"/>
    <cellStyle name="Normal 2 19 10" xfId="501" xr:uid="{00000000-0005-0000-0000-0000EF010000}"/>
    <cellStyle name="Normal 2 19 2" xfId="502" xr:uid="{00000000-0005-0000-0000-0000F0010000}"/>
    <cellStyle name="Normal 2 19 3" xfId="503" xr:uid="{00000000-0005-0000-0000-0000F1010000}"/>
    <cellStyle name="Normal 2 19 4" xfId="504" xr:uid="{00000000-0005-0000-0000-0000F2010000}"/>
    <cellStyle name="Normal 2 19 5" xfId="505" xr:uid="{00000000-0005-0000-0000-0000F3010000}"/>
    <cellStyle name="Normal 2 19 6" xfId="506" xr:uid="{00000000-0005-0000-0000-0000F4010000}"/>
    <cellStyle name="Normal 2 19 7" xfId="507" xr:uid="{00000000-0005-0000-0000-0000F5010000}"/>
    <cellStyle name="Normal 2 19 8" xfId="508" xr:uid="{00000000-0005-0000-0000-0000F6010000}"/>
    <cellStyle name="Normal 2 19 9" xfId="509" xr:uid="{00000000-0005-0000-0000-0000F7010000}"/>
    <cellStyle name="Normal 2 2" xfId="510" xr:uid="{00000000-0005-0000-0000-0000F8010000}"/>
    <cellStyle name="Normal 2 2 10" xfId="511" xr:uid="{00000000-0005-0000-0000-0000F9010000}"/>
    <cellStyle name="Normal 2 2 11" xfId="512" xr:uid="{00000000-0005-0000-0000-0000FA010000}"/>
    <cellStyle name="Normal 2 2 11 2" xfId="513" xr:uid="{00000000-0005-0000-0000-0000FB010000}"/>
    <cellStyle name="Normal 2 2 12" xfId="514" xr:uid="{00000000-0005-0000-0000-0000FC010000}"/>
    <cellStyle name="Normal 2 2 12 2" xfId="515" xr:uid="{00000000-0005-0000-0000-0000FD010000}"/>
    <cellStyle name="Normal 2 2 13" xfId="516" xr:uid="{00000000-0005-0000-0000-0000FE010000}"/>
    <cellStyle name="Normal 2 2 13 2" xfId="517" xr:uid="{00000000-0005-0000-0000-0000FF010000}"/>
    <cellStyle name="Normal 2 2 14" xfId="518" xr:uid="{00000000-0005-0000-0000-000000020000}"/>
    <cellStyle name="Normal 2 2 14 2" xfId="519" xr:uid="{00000000-0005-0000-0000-000001020000}"/>
    <cellStyle name="Normal 2 2 15" xfId="520" xr:uid="{00000000-0005-0000-0000-000002020000}"/>
    <cellStyle name="Normal 2 2 15 2" xfId="521" xr:uid="{00000000-0005-0000-0000-000003020000}"/>
    <cellStyle name="Normal 2 2 16" xfId="522" xr:uid="{00000000-0005-0000-0000-000004020000}"/>
    <cellStyle name="Normal 2 2 16 2" xfId="523" xr:uid="{00000000-0005-0000-0000-000005020000}"/>
    <cellStyle name="Normal 2 2 17" xfId="524" xr:uid="{00000000-0005-0000-0000-000006020000}"/>
    <cellStyle name="Normal 2 2 17 2" xfId="525" xr:uid="{00000000-0005-0000-0000-000007020000}"/>
    <cellStyle name="Normal 2 2 18" xfId="526" xr:uid="{00000000-0005-0000-0000-000008020000}"/>
    <cellStyle name="Normal 2 2 18 2" xfId="527" xr:uid="{00000000-0005-0000-0000-000009020000}"/>
    <cellStyle name="Normal 2 2 19" xfId="528" xr:uid="{00000000-0005-0000-0000-00000A020000}"/>
    <cellStyle name="Normal 2 2 19 2" xfId="529" xr:uid="{00000000-0005-0000-0000-00000B020000}"/>
    <cellStyle name="Normal 2 2 2" xfId="530" xr:uid="{00000000-0005-0000-0000-00000C020000}"/>
    <cellStyle name="Normal 2 2 2 10" xfId="531" xr:uid="{00000000-0005-0000-0000-00000D020000}"/>
    <cellStyle name="Normal 2 2 2 11" xfId="532" xr:uid="{00000000-0005-0000-0000-00000E020000}"/>
    <cellStyle name="Normal 2 2 2 12" xfId="533" xr:uid="{00000000-0005-0000-0000-00000F020000}"/>
    <cellStyle name="Normal 2 2 2 13" xfId="534" xr:uid="{00000000-0005-0000-0000-000010020000}"/>
    <cellStyle name="Normal 2 2 2 14" xfId="535" xr:uid="{00000000-0005-0000-0000-000011020000}"/>
    <cellStyle name="Normal 2 2 2 15" xfId="536" xr:uid="{00000000-0005-0000-0000-000012020000}"/>
    <cellStyle name="Normal 2 2 2 15 2" xfId="537" xr:uid="{00000000-0005-0000-0000-000013020000}"/>
    <cellStyle name="Normal 2 2 2 16" xfId="538" xr:uid="{00000000-0005-0000-0000-000014020000}"/>
    <cellStyle name="Normal 2 2 2 16 2" xfId="539" xr:uid="{00000000-0005-0000-0000-000015020000}"/>
    <cellStyle name="Normal 2 2 2 17" xfId="540" xr:uid="{00000000-0005-0000-0000-000016020000}"/>
    <cellStyle name="Normal 2 2 2 17 2" xfId="541" xr:uid="{00000000-0005-0000-0000-000017020000}"/>
    <cellStyle name="Normal 2 2 2 18" xfId="542" xr:uid="{00000000-0005-0000-0000-000018020000}"/>
    <cellStyle name="Normal 2 2 2 18 2" xfId="543" xr:uid="{00000000-0005-0000-0000-000019020000}"/>
    <cellStyle name="Normal 2 2 2 2" xfId="544" xr:uid="{00000000-0005-0000-0000-00001A020000}"/>
    <cellStyle name="Normal 2 2 2 2 10" xfId="545" xr:uid="{00000000-0005-0000-0000-00001B020000}"/>
    <cellStyle name="Normal 2 2 2 2 10 2" xfId="546" xr:uid="{00000000-0005-0000-0000-00001C020000}"/>
    <cellStyle name="Normal 2 2 2 2 11" xfId="547" xr:uid="{00000000-0005-0000-0000-00001D020000}"/>
    <cellStyle name="Normal 2 2 2 2 11 2" xfId="548" xr:uid="{00000000-0005-0000-0000-00001E020000}"/>
    <cellStyle name="Normal 2 2 2 2 12" xfId="549" xr:uid="{00000000-0005-0000-0000-00001F020000}"/>
    <cellStyle name="Normal 2 2 2 2 12 2" xfId="550" xr:uid="{00000000-0005-0000-0000-000020020000}"/>
    <cellStyle name="Normal 2 2 2 2 13" xfId="551" xr:uid="{00000000-0005-0000-0000-000021020000}"/>
    <cellStyle name="Normal 2 2 2 2 13 2" xfId="552" xr:uid="{00000000-0005-0000-0000-000022020000}"/>
    <cellStyle name="Normal 2 2 2 2 14" xfId="553" xr:uid="{00000000-0005-0000-0000-000023020000}"/>
    <cellStyle name="Normal 2 2 2 2 14 2" xfId="554" xr:uid="{00000000-0005-0000-0000-000024020000}"/>
    <cellStyle name="Normal 2 2 2 2 15" xfId="555" xr:uid="{00000000-0005-0000-0000-000025020000}"/>
    <cellStyle name="Normal 2 2 2 2 16" xfId="556" xr:uid="{00000000-0005-0000-0000-000026020000}"/>
    <cellStyle name="Normal 2 2 2 2 17" xfId="557" xr:uid="{00000000-0005-0000-0000-000027020000}"/>
    <cellStyle name="Normal 2 2 2 2 18" xfId="558" xr:uid="{00000000-0005-0000-0000-000028020000}"/>
    <cellStyle name="Normal 2 2 2 2 19" xfId="559" xr:uid="{00000000-0005-0000-0000-000029020000}"/>
    <cellStyle name="Normal 2 2 2 2 2" xfId="560" xr:uid="{00000000-0005-0000-0000-00002A020000}"/>
    <cellStyle name="Normal 2 2 2 2 2 10" xfId="561" xr:uid="{00000000-0005-0000-0000-00002B020000}"/>
    <cellStyle name="Normal 2 2 2 2 2 11" xfId="562" xr:uid="{00000000-0005-0000-0000-00002C020000}"/>
    <cellStyle name="Normal 2 2 2 2 2 12" xfId="563" xr:uid="{00000000-0005-0000-0000-00002D020000}"/>
    <cellStyle name="Normal 2 2 2 2 2 13" xfId="564" xr:uid="{00000000-0005-0000-0000-00002E020000}"/>
    <cellStyle name="Normal 2 2 2 2 2 13 2" xfId="565" xr:uid="{00000000-0005-0000-0000-00002F020000}"/>
    <cellStyle name="Normal 2 2 2 2 2 14" xfId="566" xr:uid="{00000000-0005-0000-0000-000030020000}"/>
    <cellStyle name="Normal 2 2 2 2 2 14 2" xfId="567" xr:uid="{00000000-0005-0000-0000-000031020000}"/>
    <cellStyle name="Normal 2 2 2 2 2 15" xfId="568" xr:uid="{00000000-0005-0000-0000-000032020000}"/>
    <cellStyle name="Normal 2 2 2 2 2 15 2" xfId="569" xr:uid="{00000000-0005-0000-0000-000033020000}"/>
    <cellStyle name="Normal 2 2 2 2 2 16" xfId="570" xr:uid="{00000000-0005-0000-0000-000034020000}"/>
    <cellStyle name="Normal 2 2 2 2 2 16 2" xfId="571" xr:uid="{00000000-0005-0000-0000-000035020000}"/>
    <cellStyle name="Normal 2 2 2 2 2 2" xfId="572" xr:uid="{00000000-0005-0000-0000-000036020000}"/>
    <cellStyle name="Normal 2 2 2 2 2 2 2" xfId="573" xr:uid="{00000000-0005-0000-0000-000037020000}"/>
    <cellStyle name="Normal 2 2 2 2 2 2 3" xfId="574" xr:uid="{00000000-0005-0000-0000-000038020000}"/>
    <cellStyle name="Normal 2 2 2 2 2 2 4" xfId="575" xr:uid="{00000000-0005-0000-0000-000039020000}"/>
    <cellStyle name="Normal 2 2 2 2 2 2 5" xfId="576" xr:uid="{00000000-0005-0000-0000-00003A020000}"/>
    <cellStyle name="Normal 2 2 2 2 2 2 6" xfId="577" xr:uid="{00000000-0005-0000-0000-00003B020000}"/>
    <cellStyle name="Normal 2 2 2 2 2 2 7" xfId="578" xr:uid="{00000000-0005-0000-0000-00003C020000}"/>
    <cellStyle name="Normal 2 2 2 2 2 3" xfId="579" xr:uid="{00000000-0005-0000-0000-00003D020000}"/>
    <cellStyle name="Normal 2 2 2 2 2 4" xfId="580" xr:uid="{00000000-0005-0000-0000-00003E020000}"/>
    <cellStyle name="Normal 2 2 2 2 2 5" xfId="581" xr:uid="{00000000-0005-0000-0000-00003F020000}"/>
    <cellStyle name="Normal 2 2 2 2 2 6" xfId="582" xr:uid="{00000000-0005-0000-0000-000040020000}"/>
    <cellStyle name="Normal 2 2 2 2 2 7" xfId="583" xr:uid="{00000000-0005-0000-0000-000041020000}"/>
    <cellStyle name="Normal 2 2 2 2 2 8" xfId="584" xr:uid="{00000000-0005-0000-0000-000042020000}"/>
    <cellStyle name="Normal 2 2 2 2 2 9" xfId="585" xr:uid="{00000000-0005-0000-0000-000043020000}"/>
    <cellStyle name="Normal 2 2 2 2 3" xfId="586" xr:uid="{00000000-0005-0000-0000-000044020000}"/>
    <cellStyle name="Normal 2 2 2 2 4" xfId="587" xr:uid="{00000000-0005-0000-0000-000045020000}"/>
    <cellStyle name="Normal 2 2 2 2 5" xfId="588" xr:uid="{00000000-0005-0000-0000-000046020000}"/>
    <cellStyle name="Normal 2 2 2 2 5 2" xfId="589" xr:uid="{00000000-0005-0000-0000-000047020000}"/>
    <cellStyle name="Normal 2 2 2 2 6" xfId="590" xr:uid="{00000000-0005-0000-0000-000048020000}"/>
    <cellStyle name="Normal 2 2 2 2 6 2" xfId="591" xr:uid="{00000000-0005-0000-0000-000049020000}"/>
    <cellStyle name="Normal 2 2 2 2 7" xfId="592" xr:uid="{00000000-0005-0000-0000-00004A020000}"/>
    <cellStyle name="Normal 2 2 2 2 7 2" xfId="593" xr:uid="{00000000-0005-0000-0000-00004B020000}"/>
    <cellStyle name="Normal 2 2 2 2 8" xfId="594" xr:uid="{00000000-0005-0000-0000-00004C020000}"/>
    <cellStyle name="Normal 2 2 2 2 8 2" xfId="595" xr:uid="{00000000-0005-0000-0000-00004D020000}"/>
    <cellStyle name="Normal 2 2 2 2 9" xfId="596" xr:uid="{00000000-0005-0000-0000-00004E020000}"/>
    <cellStyle name="Normal 2 2 2 2 9 2" xfId="597" xr:uid="{00000000-0005-0000-0000-00004F020000}"/>
    <cellStyle name="Normal 2 2 2 3" xfId="598" xr:uid="{00000000-0005-0000-0000-000050020000}"/>
    <cellStyle name="Normal 2 2 2 3 2" xfId="599" xr:uid="{00000000-0005-0000-0000-000051020000}"/>
    <cellStyle name="Normal 2 2 2 4" xfId="600" xr:uid="{00000000-0005-0000-0000-000052020000}"/>
    <cellStyle name="Normal 2 2 2 4 2" xfId="601" xr:uid="{00000000-0005-0000-0000-000053020000}"/>
    <cellStyle name="Normal 2 2 2 5" xfId="602" xr:uid="{00000000-0005-0000-0000-000054020000}"/>
    <cellStyle name="Normal 2 2 2 6" xfId="603" xr:uid="{00000000-0005-0000-0000-000055020000}"/>
    <cellStyle name="Normal 2 2 2 7" xfId="604" xr:uid="{00000000-0005-0000-0000-000056020000}"/>
    <cellStyle name="Normal 2 2 2 8" xfId="605" xr:uid="{00000000-0005-0000-0000-000057020000}"/>
    <cellStyle name="Normal 2 2 2 9" xfId="606" xr:uid="{00000000-0005-0000-0000-000058020000}"/>
    <cellStyle name="Normal 2 2 20" xfId="607" xr:uid="{00000000-0005-0000-0000-000059020000}"/>
    <cellStyle name="Normal 2 2 20 2" xfId="608" xr:uid="{00000000-0005-0000-0000-00005A020000}"/>
    <cellStyle name="Normal 2 2 21" xfId="609" xr:uid="{00000000-0005-0000-0000-00005B020000}"/>
    <cellStyle name="Normal 2 2 22" xfId="610" xr:uid="{00000000-0005-0000-0000-00005C020000}"/>
    <cellStyle name="Normal 2 2 23" xfId="611" xr:uid="{00000000-0005-0000-0000-00005D020000}"/>
    <cellStyle name="Normal 2 2 24" xfId="612" xr:uid="{00000000-0005-0000-0000-00005E020000}"/>
    <cellStyle name="Normal 2 2 25" xfId="613" xr:uid="{00000000-0005-0000-0000-00005F020000}"/>
    <cellStyle name="Normal 2 2 26" xfId="614" xr:uid="{00000000-0005-0000-0000-000060020000}"/>
    <cellStyle name="Normal 2 2 3" xfId="615" xr:uid="{00000000-0005-0000-0000-000061020000}"/>
    <cellStyle name="Normal 2 2 3 2" xfId="616" xr:uid="{00000000-0005-0000-0000-000062020000}"/>
    <cellStyle name="Normal 2 2 4" xfId="617" xr:uid="{00000000-0005-0000-0000-000063020000}"/>
    <cellStyle name="Normal 2 2 4 2" xfId="618" xr:uid="{00000000-0005-0000-0000-000064020000}"/>
    <cellStyle name="Normal 2 2 5" xfId="619" xr:uid="{00000000-0005-0000-0000-000065020000}"/>
    <cellStyle name="Normal 2 2 6" xfId="620" xr:uid="{00000000-0005-0000-0000-000066020000}"/>
    <cellStyle name="Normal 2 2 7" xfId="621" xr:uid="{00000000-0005-0000-0000-000067020000}"/>
    <cellStyle name="Normal 2 2 8" xfId="622" xr:uid="{00000000-0005-0000-0000-000068020000}"/>
    <cellStyle name="Normal 2 2 9" xfId="623" xr:uid="{00000000-0005-0000-0000-000069020000}"/>
    <cellStyle name="Normal 2 20" xfId="624" xr:uid="{00000000-0005-0000-0000-00006A020000}"/>
    <cellStyle name="Normal 2 20 2" xfId="625" xr:uid="{00000000-0005-0000-0000-00006B020000}"/>
    <cellStyle name="Normal 2 20 3" xfId="626" xr:uid="{00000000-0005-0000-0000-00006C020000}"/>
    <cellStyle name="Normal 2 20 4" xfId="627" xr:uid="{00000000-0005-0000-0000-00006D020000}"/>
    <cellStyle name="Normal 2 20 5" xfId="628" xr:uid="{00000000-0005-0000-0000-00006E020000}"/>
    <cellStyle name="Normal 2 20 6" xfId="629" xr:uid="{00000000-0005-0000-0000-00006F020000}"/>
    <cellStyle name="Normal 2 20 7" xfId="630" xr:uid="{00000000-0005-0000-0000-000070020000}"/>
    <cellStyle name="Normal 2 20 8" xfId="631" xr:uid="{00000000-0005-0000-0000-000071020000}"/>
    <cellStyle name="Normal 2 20 9" xfId="632" xr:uid="{00000000-0005-0000-0000-000072020000}"/>
    <cellStyle name="Normal 2 21" xfId="633" xr:uid="{00000000-0005-0000-0000-000073020000}"/>
    <cellStyle name="Normal 2 21 2" xfId="634" xr:uid="{00000000-0005-0000-0000-000074020000}"/>
    <cellStyle name="Normal 2 21 3" xfId="635" xr:uid="{00000000-0005-0000-0000-000075020000}"/>
    <cellStyle name="Normal 2 21 4" xfId="636" xr:uid="{00000000-0005-0000-0000-000076020000}"/>
    <cellStyle name="Normal 2 21 5" xfId="637" xr:uid="{00000000-0005-0000-0000-000077020000}"/>
    <cellStyle name="Normal 2 21 6" xfId="638" xr:uid="{00000000-0005-0000-0000-000078020000}"/>
    <cellStyle name="Normal 2 21 7" xfId="639" xr:uid="{00000000-0005-0000-0000-000079020000}"/>
    <cellStyle name="Normal 2 21 8" xfId="640" xr:uid="{00000000-0005-0000-0000-00007A020000}"/>
    <cellStyle name="Normal 2 22" xfId="641" xr:uid="{00000000-0005-0000-0000-00007B020000}"/>
    <cellStyle name="Normal 2 22 2" xfId="642" xr:uid="{00000000-0005-0000-0000-00007C020000}"/>
    <cellStyle name="Normal 2 22 3" xfId="643" xr:uid="{00000000-0005-0000-0000-00007D020000}"/>
    <cellStyle name="Normal 2 22 4" xfId="644" xr:uid="{00000000-0005-0000-0000-00007E020000}"/>
    <cellStyle name="Normal 2 22 5" xfId="645" xr:uid="{00000000-0005-0000-0000-00007F020000}"/>
    <cellStyle name="Normal 2 22 6" xfId="646" xr:uid="{00000000-0005-0000-0000-000080020000}"/>
    <cellStyle name="Normal 2 22 7" xfId="647" xr:uid="{00000000-0005-0000-0000-000081020000}"/>
    <cellStyle name="Normal 2 23" xfId="648" xr:uid="{00000000-0005-0000-0000-000082020000}"/>
    <cellStyle name="Normal 2 23 2" xfId="649" xr:uid="{00000000-0005-0000-0000-000083020000}"/>
    <cellStyle name="Normal 2 24" xfId="650" xr:uid="{00000000-0005-0000-0000-000084020000}"/>
    <cellStyle name="Normal 2 24 2" xfId="651" xr:uid="{00000000-0005-0000-0000-000085020000}"/>
    <cellStyle name="Normal 2 25" xfId="652" xr:uid="{00000000-0005-0000-0000-000086020000}"/>
    <cellStyle name="Normal 2 26" xfId="653" xr:uid="{00000000-0005-0000-0000-000087020000}"/>
    <cellStyle name="Normal 2 27" xfId="654" xr:uid="{00000000-0005-0000-0000-000088020000}"/>
    <cellStyle name="Normal 2 28" xfId="655" xr:uid="{00000000-0005-0000-0000-000089020000}"/>
    <cellStyle name="Normal 2 29" xfId="656" xr:uid="{00000000-0005-0000-0000-00008A020000}"/>
    <cellStyle name="Normal 2 3" xfId="657" xr:uid="{00000000-0005-0000-0000-00008B020000}"/>
    <cellStyle name="Normal 2 3 10" xfId="658" xr:uid="{00000000-0005-0000-0000-00008C020000}"/>
    <cellStyle name="Normal 2 3 10 2" xfId="659" xr:uid="{00000000-0005-0000-0000-00008D020000}"/>
    <cellStyle name="Normal 2 3 11" xfId="660" xr:uid="{00000000-0005-0000-0000-00008E020000}"/>
    <cellStyle name="Normal 2 3 11 2" xfId="661" xr:uid="{00000000-0005-0000-0000-00008F020000}"/>
    <cellStyle name="Normal 2 3 12" xfId="662" xr:uid="{00000000-0005-0000-0000-000090020000}"/>
    <cellStyle name="Normal 2 3 12 2" xfId="663" xr:uid="{00000000-0005-0000-0000-000091020000}"/>
    <cellStyle name="Normal 2 3 13" xfId="664" xr:uid="{00000000-0005-0000-0000-000092020000}"/>
    <cellStyle name="Normal 2 3 13 2" xfId="665" xr:uid="{00000000-0005-0000-0000-000093020000}"/>
    <cellStyle name="Normal 2 3 14" xfId="666" xr:uid="{00000000-0005-0000-0000-000094020000}"/>
    <cellStyle name="Normal 2 3 14 2" xfId="667" xr:uid="{00000000-0005-0000-0000-000095020000}"/>
    <cellStyle name="Normal 2 3 15" xfId="668" xr:uid="{00000000-0005-0000-0000-000096020000}"/>
    <cellStyle name="Normal 2 3 2" xfId="669" xr:uid="{00000000-0005-0000-0000-000097020000}"/>
    <cellStyle name="Normal 2 3 2 10" xfId="670" xr:uid="{00000000-0005-0000-0000-000098020000}"/>
    <cellStyle name="Normal 2 3 2 10 2" xfId="671" xr:uid="{00000000-0005-0000-0000-000099020000}"/>
    <cellStyle name="Normal 2 3 2 11" xfId="672" xr:uid="{00000000-0005-0000-0000-00009A020000}"/>
    <cellStyle name="Normal 2 3 2 11 2" xfId="673" xr:uid="{00000000-0005-0000-0000-00009B020000}"/>
    <cellStyle name="Normal 2 3 2 12" xfId="674" xr:uid="{00000000-0005-0000-0000-00009C020000}"/>
    <cellStyle name="Normal 2 3 2 12 2" xfId="675" xr:uid="{00000000-0005-0000-0000-00009D020000}"/>
    <cellStyle name="Normal 2 3 2 13" xfId="676" xr:uid="{00000000-0005-0000-0000-00009E020000}"/>
    <cellStyle name="Normal 2 3 2 13 2" xfId="677" xr:uid="{00000000-0005-0000-0000-00009F020000}"/>
    <cellStyle name="Normal 2 3 2 14" xfId="678" xr:uid="{00000000-0005-0000-0000-0000A0020000}"/>
    <cellStyle name="Normal 2 3 2 14 2" xfId="679" xr:uid="{00000000-0005-0000-0000-0000A1020000}"/>
    <cellStyle name="Normal 2 3 2 15" xfId="680" xr:uid="{00000000-0005-0000-0000-0000A2020000}"/>
    <cellStyle name="Normal 2 3 2 2" xfId="681" xr:uid="{00000000-0005-0000-0000-0000A3020000}"/>
    <cellStyle name="Normal 2 3 2 2 10" xfId="682" xr:uid="{00000000-0005-0000-0000-0000A4020000}"/>
    <cellStyle name="Normal 2 3 2 2 10 2" xfId="683" xr:uid="{00000000-0005-0000-0000-0000A5020000}"/>
    <cellStyle name="Normal 2 3 2 2 11" xfId="684" xr:uid="{00000000-0005-0000-0000-0000A6020000}"/>
    <cellStyle name="Normal 2 3 2 2 11 2" xfId="685" xr:uid="{00000000-0005-0000-0000-0000A7020000}"/>
    <cellStyle name="Normal 2 3 2 2 12" xfId="686" xr:uid="{00000000-0005-0000-0000-0000A8020000}"/>
    <cellStyle name="Normal 2 3 2 2 12 2" xfId="687" xr:uid="{00000000-0005-0000-0000-0000A9020000}"/>
    <cellStyle name="Normal 2 3 2 2 13" xfId="688" xr:uid="{00000000-0005-0000-0000-0000AA020000}"/>
    <cellStyle name="Normal 2 3 2 2 2" xfId="689" xr:uid="{00000000-0005-0000-0000-0000AB020000}"/>
    <cellStyle name="Normal 2 3 2 2 2 2" xfId="690" xr:uid="{00000000-0005-0000-0000-0000AC020000}"/>
    <cellStyle name="Normal 2 3 2 2 3" xfId="691" xr:uid="{00000000-0005-0000-0000-0000AD020000}"/>
    <cellStyle name="Normal 2 3 2 2 3 2" xfId="692" xr:uid="{00000000-0005-0000-0000-0000AE020000}"/>
    <cellStyle name="Normal 2 3 2 2 4" xfId="693" xr:uid="{00000000-0005-0000-0000-0000AF020000}"/>
    <cellStyle name="Normal 2 3 2 2 4 2" xfId="694" xr:uid="{00000000-0005-0000-0000-0000B0020000}"/>
    <cellStyle name="Normal 2 3 2 2 5" xfId="695" xr:uid="{00000000-0005-0000-0000-0000B1020000}"/>
    <cellStyle name="Normal 2 3 2 2 5 2" xfId="696" xr:uid="{00000000-0005-0000-0000-0000B2020000}"/>
    <cellStyle name="Normal 2 3 2 2 6" xfId="697" xr:uid="{00000000-0005-0000-0000-0000B3020000}"/>
    <cellStyle name="Normal 2 3 2 2 6 2" xfId="698" xr:uid="{00000000-0005-0000-0000-0000B4020000}"/>
    <cellStyle name="Normal 2 3 2 2 7" xfId="699" xr:uid="{00000000-0005-0000-0000-0000B5020000}"/>
    <cellStyle name="Normal 2 3 2 2 7 2" xfId="700" xr:uid="{00000000-0005-0000-0000-0000B6020000}"/>
    <cellStyle name="Normal 2 3 2 2 8" xfId="701" xr:uid="{00000000-0005-0000-0000-0000B7020000}"/>
    <cellStyle name="Normal 2 3 2 2 8 2" xfId="702" xr:uid="{00000000-0005-0000-0000-0000B8020000}"/>
    <cellStyle name="Normal 2 3 2 2 9" xfId="703" xr:uid="{00000000-0005-0000-0000-0000B9020000}"/>
    <cellStyle name="Normal 2 3 2 2 9 2" xfId="704" xr:uid="{00000000-0005-0000-0000-0000BA020000}"/>
    <cellStyle name="Normal 2 3 2 3" xfId="705" xr:uid="{00000000-0005-0000-0000-0000BB020000}"/>
    <cellStyle name="Normal 2 3 2 3 2" xfId="706" xr:uid="{00000000-0005-0000-0000-0000BC020000}"/>
    <cellStyle name="Normal 2 3 2 4" xfId="707" xr:uid="{00000000-0005-0000-0000-0000BD020000}"/>
    <cellStyle name="Normal 2 3 2 4 2" xfId="708" xr:uid="{00000000-0005-0000-0000-0000BE020000}"/>
    <cellStyle name="Normal 2 3 2 5" xfId="709" xr:uid="{00000000-0005-0000-0000-0000BF020000}"/>
    <cellStyle name="Normal 2 3 2 5 2" xfId="710" xr:uid="{00000000-0005-0000-0000-0000C0020000}"/>
    <cellStyle name="Normal 2 3 2 6" xfId="711" xr:uid="{00000000-0005-0000-0000-0000C1020000}"/>
    <cellStyle name="Normal 2 3 2 6 2" xfId="712" xr:uid="{00000000-0005-0000-0000-0000C2020000}"/>
    <cellStyle name="Normal 2 3 2 7" xfId="713" xr:uid="{00000000-0005-0000-0000-0000C3020000}"/>
    <cellStyle name="Normal 2 3 2 7 2" xfId="714" xr:uid="{00000000-0005-0000-0000-0000C4020000}"/>
    <cellStyle name="Normal 2 3 2 8" xfId="715" xr:uid="{00000000-0005-0000-0000-0000C5020000}"/>
    <cellStyle name="Normal 2 3 2 8 2" xfId="716" xr:uid="{00000000-0005-0000-0000-0000C6020000}"/>
    <cellStyle name="Normal 2 3 2 9" xfId="717" xr:uid="{00000000-0005-0000-0000-0000C7020000}"/>
    <cellStyle name="Normal 2 3 2 9 2" xfId="718" xr:uid="{00000000-0005-0000-0000-0000C8020000}"/>
    <cellStyle name="Normal 2 3 3" xfId="719" xr:uid="{00000000-0005-0000-0000-0000C9020000}"/>
    <cellStyle name="Normal 2 3 3 2" xfId="720" xr:uid="{00000000-0005-0000-0000-0000CA020000}"/>
    <cellStyle name="Normal 2 3 4" xfId="721" xr:uid="{00000000-0005-0000-0000-0000CB020000}"/>
    <cellStyle name="Normal 2 3 4 2" xfId="722" xr:uid="{00000000-0005-0000-0000-0000CC020000}"/>
    <cellStyle name="Normal 2 3 5" xfId="723" xr:uid="{00000000-0005-0000-0000-0000CD020000}"/>
    <cellStyle name="Normal 2 3 5 2" xfId="724" xr:uid="{00000000-0005-0000-0000-0000CE020000}"/>
    <cellStyle name="Normal 2 3 6" xfId="725" xr:uid="{00000000-0005-0000-0000-0000CF020000}"/>
    <cellStyle name="Normal 2 3 6 2" xfId="726" xr:uid="{00000000-0005-0000-0000-0000D0020000}"/>
    <cellStyle name="Normal 2 3 7" xfId="727" xr:uid="{00000000-0005-0000-0000-0000D1020000}"/>
    <cellStyle name="Normal 2 3 7 2" xfId="728" xr:uid="{00000000-0005-0000-0000-0000D2020000}"/>
    <cellStyle name="Normal 2 3 8" xfId="729" xr:uid="{00000000-0005-0000-0000-0000D3020000}"/>
    <cellStyle name="Normal 2 3 8 2" xfId="730" xr:uid="{00000000-0005-0000-0000-0000D4020000}"/>
    <cellStyle name="Normal 2 3 9" xfId="731" xr:uid="{00000000-0005-0000-0000-0000D5020000}"/>
    <cellStyle name="Normal 2 3 9 2" xfId="732" xr:uid="{00000000-0005-0000-0000-0000D6020000}"/>
    <cellStyle name="Normal 2 30" xfId="733" xr:uid="{00000000-0005-0000-0000-0000D7020000}"/>
    <cellStyle name="Normal 2 31" xfId="734" xr:uid="{00000000-0005-0000-0000-0000D8020000}"/>
    <cellStyle name="Normal 2 32" xfId="735" xr:uid="{00000000-0005-0000-0000-0000D9020000}"/>
    <cellStyle name="Normal 2 33" xfId="736" xr:uid="{00000000-0005-0000-0000-0000DA020000}"/>
    <cellStyle name="Normal 2 34" xfId="737" xr:uid="{00000000-0005-0000-0000-0000DB020000}"/>
    <cellStyle name="Normal 2 35" xfId="738" xr:uid="{00000000-0005-0000-0000-0000DC020000}"/>
    <cellStyle name="Normal 2 36" xfId="739" xr:uid="{00000000-0005-0000-0000-0000DD020000}"/>
    <cellStyle name="Normal 2 37" xfId="740" xr:uid="{00000000-0005-0000-0000-0000DE020000}"/>
    <cellStyle name="Normal 2 38" xfId="741" xr:uid="{00000000-0005-0000-0000-0000DF020000}"/>
    <cellStyle name="Normal 2 39" xfId="742" xr:uid="{00000000-0005-0000-0000-0000E0020000}"/>
    <cellStyle name="Normal 2 4" xfId="743" xr:uid="{00000000-0005-0000-0000-0000E1020000}"/>
    <cellStyle name="Normal 2 4 2" xfId="744" xr:uid="{00000000-0005-0000-0000-0000E2020000}"/>
    <cellStyle name="Normal 2 4 2 2" xfId="745" xr:uid="{00000000-0005-0000-0000-0000E3020000}"/>
    <cellStyle name="Normal 2 40" xfId="746" xr:uid="{00000000-0005-0000-0000-0000E4020000}"/>
    <cellStyle name="Normal 2 41" xfId="747" xr:uid="{00000000-0005-0000-0000-0000E5020000}"/>
    <cellStyle name="Normal 2 42" xfId="748" xr:uid="{00000000-0005-0000-0000-0000E6020000}"/>
    <cellStyle name="Normal 2 43" xfId="749" xr:uid="{00000000-0005-0000-0000-0000E7020000}"/>
    <cellStyle name="Normal 2 44" xfId="750" xr:uid="{00000000-0005-0000-0000-0000E8020000}"/>
    <cellStyle name="Normal 2 44 2" xfId="751" xr:uid="{00000000-0005-0000-0000-0000E9020000}"/>
    <cellStyle name="Normal 2 45" xfId="752" xr:uid="{00000000-0005-0000-0000-0000EA020000}"/>
    <cellStyle name="Normal 2 45 2" xfId="753" xr:uid="{00000000-0005-0000-0000-0000EB020000}"/>
    <cellStyle name="Normal 2 46" xfId="754" xr:uid="{00000000-0005-0000-0000-0000EC020000}"/>
    <cellStyle name="Normal 2 46 2" xfId="755" xr:uid="{00000000-0005-0000-0000-0000ED020000}"/>
    <cellStyle name="Normal 2 47" xfId="756" xr:uid="{00000000-0005-0000-0000-0000EE020000}"/>
    <cellStyle name="Normal 2 48" xfId="757" xr:uid="{00000000-0005-0000-0000-0000EF020000}"/>
    <cellStyle name="Normal 2 49" xfId="758" xr:uid="{00000000-0005-0000-0000-0000F0020000}"/>
    <cellStyle name="Normal 2 5" xfId="759" xr:uid="{00000000-0005-0000-0000-0000F1020000}"/>
    <cellStyle name="Normal 2 5 2" xfId="760" xr:uid="{00000000-0005-0000-0000-0000F2020000}"/>
    <cellStyle name="Normal 2 5 2 2" xfId="761" xr:uid="{00000000-0005-0000-0000-0000F3020000}"/>
    <cellStyle name="Normal 2 6" xfId="762" xr:uid="{00000000-0005-0000-0000-0000F4020000}"/>
    <cellStyle name="Normal 2 6 2" xfId="763" xr:uid="{00000000-0005-0000-0000-0000F5020000}"/>
    <cellStyle name="Normal 2 6 2 2" xfId="764" xr:uid="{00000000-0005-0000-0000-0000F6020000}"/>
    <cellStyle name="Normal 2 7" xfId="765" xr:uid="{00000000-0005-0000-0000-0000F7020000}"/>
    <cellStyle name="Normal 2 7 2" xfId="766" xr:uid="{00000000-0005-0000-0000-0000F8020000}"/>
    <cellStyle name="Normal 2 7 2 2" xfId="767" xr:uid="{00000000-0005-0000-0000-0000F9020000}"/>
    <cellStyle name="Normal 2 8" xfId="768" xr:uid="{00000000-0005-0000-0000-0000FA020000}"/>
    <cellStyle name="Normal 2 8 2" xfId="769" xr:uid="{00000000-0005-0000-0000-0000FB020000}"/>
    <cellStyle name="Normal 2 8 2 2" xfId="770" xr:uid="{00000000-0005-0000-0000-0000FC020000}"/>
    <cellStyle name="Normal 2 9" xfId="771" xr:uid="{00000000-0005-0000-0000-0000FD020000}"/>
    <cellStyle name="Normal 2 9 2" xfId="772" xr:uid="{00000000-0005-0000-0000-0000FE020000}"/>
    <cellStyle name="Normal 2 9 2 2" xfId="773" xr:uid="{00000000-0005-0000-0000-0000FF020000}"/>
    <cellStyle name="Normal 20" xfId="774" xr:uid="{00000000-0005-0000-0000-000000030000}"/>
    <cellStyle name="Normal 20 2" xfId="775" xr:uid="{00000000-0005-0000-0000-000001030000}"/>
    <cellStyle name="Normal 20 2 2" xfId="776" xr:uid="{00000000-0005-0000-0000-000002030000}"/>
    <cellStyle name="Normal 20 3" xfId="777" xr:uid="{00000000-0005-0000-0000-000003030000}"/>
    <cellStyle name="Normal 21" xfId="778" xr:uid="{00000000-0005-0000-0000-000004030000}"/>
    <cellStyle name="Normal 21 2" xfId="779" xr:uid="{00000000-0005-0000-0000-000005030000}"/>
    <cellStyle name="Normal 21 2 2" xfId="780" xr:uid="{00000000-0005-0000-0000-000006030000}"/>
    <cellStyle name="Normal 22" xfId="781" xr:uid="{00000000-0005-0000-0000-000007030000}"/>
    <cellStyle name="Normal 22 2" xfId="782" xr:uid="{00000000-0005-0000-0000-000008030000}"/>
    <cellStyle name="Normal 23" xfId="783" xr:uid="{00000000-0005-0000-0000-000009030000}"/>
    <cellStyle name="Normal 23 2" xfId="784" xr:uid="{00000000-0005-0000-0000-00000A030000}"/>
    <cellStyle name="Normal 24" xfId="785" xr:uid="{00000000-0005-0000-0000-00000B030000}"/>
    <cellStyle name="Normal 24 2" xfId="786" xr:uid="{00000000-0005-0000-0000-00000C030000}"/>
    <cellStyle name="Normal 25" xfId="787" xr:uid="{00000000-0005-0000-0000-00000D030000}"/>
    <cellStyle name="Normal 25 2" xfId="788" xr:uid="{00000000-0005-0000-0000-00000E030000}"/>
    <cellStyle name="Normal 25 2 2" xfId="789" xr:uid="{00000000-0005-0000-0000-00000F030000}"/>
    <cellStyle name="Normal 25 3" xfId="790" xr:uid="{00000000-0005-0000-0000-000010030000}"/>
    <cellStyle name="Normal 25 3 2" xfId="791" xr:uid="{00000000-0005-0000-0000-000011030000}"/>
    <cellStyle name="Normal 25 4" xfId="792" xr:uid="{00000000-0005-0000-0000-000012030000}"/>
    <cellStyle name="Normal 25 4 2" xfId="793" xr:uid="{00000000-0005-0000-0000-000013030000}"/>
    <cellStyle name="Normal 25 5" xfId="794" xr:uid="{00000000-0005-0000-0000-000014030000}"/>
    <cellStyle name="Normal 26" xfId="795" xr:uid="{00000000-0005-0000-0000-000015030000}"/>
    <cellStyle name="Normal 26 2" xfId="796" xr:uid="{00000000-0005-0000-0000-000016030000}"/>
    <cellStyle name="Normal 26 2 2" xfId="797" xr:uid="{00000000-0005-0000-0000-000017030000}"/>
    <cellStyle name="Normal 26 3" xfId="798" xr:uid="{00000000-0005-0000-0000-000018030000}"/>
    <cellStyle name="Normal 26 3 2" xfId="799" xr:uid="{00000000-0005-0000-0000-000019030000}"/>
    <cellStyle name="Normal 26 4" xfId="800" xr:uid="{00000000-0005-0000-0000-00001A030000}"/>
    <cellStyle name="Normal 26 4 2" xfId="801" xr:uid="{00000000-0005-0000-0000-00001B030000}"/>
    <cellStyle name="Normal 26 5" xfId="802" xr:uid="{00000000-0005-0000-0000-00001C030000}"/>
    <cellStyle name="Normal 27" xfId="803" xr:uid="{00000000-0005-0000-0000-00001D030000}"/>
    <cellStyle name="Normal 27 2" xfId="804" xr:uid="{00000000-0005-0000-0000-00001E030000}"/>
    <cellStyle name="Normal 27 2 2" xfId="805" xr:uid="{00000000-0005-0000-0000-00001F030000}"/>
    <cellStyle name="Normal 27 3" xfId="806" xr:uid="{00000000-0005-0000-0000-000020030000}"/>
    <cellStyle name="Normal 27 3 2" xfId="807" xr:uid="{00000000-0005-0000-0000-000021030000}"/>
    <cellStyle name="Normal 27 4" xfId="808" xr:uid="{00000000-0005-0000-0000-000022030000}"/>
    <cellStyle name="Normal 27 4 2" xfId="809" xr:uid="{00000000-0005-0000-0000-000023030000}"/>
    <cellStyle name="Normal 27 5" xfId="810" xr:uid="{00000000-0005-0000-0000-000024030000}"/>
    <cellStyle name="Normal 28" xfId="811" xr:uid="{00000000-0005-0000-0000-000025030000}"/>
    <cellStyle name="Normal 28 2" xfId="812" xr:uid="{00000000-0005-0000-0000-000026030000}"/>
    <cellStyle name="Normal 29" xfId="813" xr:uid="{00000000-0005-0000-0000-000027030000}"/>
    <cellStyle name="Normal 29 2" xfId="814" xr:uid="{00000000-0005-0000-0000-000028030000}"/>
    <cellStyle name="Normal 3" xfId="815" xr:uid="{00000000-0005-0000-0000-000029030000}"/>
    <cellStyle name="Normal 3 10" xfId="816" xr:uid="{00000000-0005-0000-0000-00002A030000}"/>
    <cellStyle name="Normal 3 11" xfId="817" xr:uid="{00000000-0005-0000-0000-00002B030000}"/>
    <cellStyle name="Normal 3 12" xfId="818" xr:uid="{00000000-0005-0000-0000-00002C030000}"/>
    <cellStyle name="Normal 3 13" xfId="819" xr:uid="{00000000-0005-0000-0000-00002D030000}"/>
    <cellStyle name="Normal 3 14" xfId="820" xr:uid="{00000000-0005-0000-0000-00002E030000}"/>
    <cellStyle name="Normal 3 2" xfId="821" xr:uid="{00000000-0005-0000-0000-00002F030000}"/>
    <cellStyle name="Normal 3 2 2" xfId="822" xr:uid="{00000000-0005-0000-0000-000030030000}"/>
    <cellStyle name="Normal 3 2 2 2" xfId="823" xr:uid="{00000000-0005-0000-0000-000031030000}"/>
    <cellStyle name="Normal 3 2 2 3" xfId="824" xr:uid="{00000000-0005-0000-0000-000032030000}"/>
    <cellStyle name="Normal 3 2 2 4" xfId="825" xr:uid="{00000000-0005-0000-0000-000033030000}"/>
    <cellStyle name="Normal 3 2 3" xfId="826" xr:uid="{00000000-0005-0000-0000-000034030000}"/>
    <cellStyle name="Normal 3 2 3 2" xfId="827" xr:uid="{00000000-0005-0000-0000-000035030000}"/>
    <cellStyle name="Normal 3 2 4" xfId="828" xr:uid="{00000000-0005-0000-0000-000036030000}"/>
    <cellStyle name="Normal 3 2 4 2" xfId="829" xr:uid="{00000000-0005-0000-0000-000037030000}"/>
    <cellStyle name="Normal 3 3" xfId="830" xr:uid="{00000000-0005-0000-0000-000038030000}"/>
    <cellStyle name="Normal 3 3 2" xfId="831" xr:uid="{00000000-0005-0000-0000-000039030000}"/>
    <cellStyle name="Normal 3 4" xfId="832" xr:uid="{00000000-0005-0000-0000-00003A030000}"/>
    <cellStyle name="Normal 3 5" xfId="833" xr:uid="{00000000-0005-0000-0000-00003B030000}"/>
    <cellStyle name="Normal 3 5 2" xfId="834" xr:uid="{00000000-0005-0000-0000-00003C030000}"/>
    <cellStyle name="Normal 3 6" xfId="835" xr:uid="{00000000-0005-0000-0000-00003D030000}"/>
    <cellStyle name="Normal 3 7" xfId="836" xr:uid="{00000000-0005-0000-0000-00003E030000}"/>
    <cellStyle name="Normal 3 8" xfId="837" xr:uid="{00000000-0005-0000-0000-00003F030000}"/>
    <cellStyle name="Normal 3 9" xfId="838" xr:uid="{00000000-0005-0000-0000-000040030000}"/>
    <cellStyle name="Normal 30" xfId="839" xr:uid="{00000000-0005-0000-0000-000041030000}"/>
    <cellStyle name="Normal 30 2" xfId="840" xr:uid="{00000000-0005-0000-0000-000042030000}"/>
    <cellStyle name="Normal 31" xfId="841" xr:uid="{00000000-0005-0000-0000-000043030000}"/>
    <cellStyle name="Normal 31 2" xfId="842" xr:uid="{00000000-0005-0000-0000-000044030000}"/>
    <cellStyle name="Normal 32" xfId="843" xr:uid="{00000000-0005-0000-0000-000045030000}"/>
    <cellStyle name="Normal 32 2" xfId="844" xr:uid="{00000000-0005-0000-0000-000046030000}"/>
    <cellStyle name="Normal 33" xfId="845" xr:uid="{00000000-0005-0000-0000-000047030000}"/>
    <cellStyle name="Normal 33 2" xfId="846" xr:uid="{00000000-0005-0000-0000-000048030000}"/>
    <cellStyle name="Normal 33 2 2" xfId="847" xr:uid="{00000000-0005-0000-0000-000049030000}"/>
    <cellStyle name="Normal 33 2 2 2" xfId="848" xr:uid="{00000000-0005-0000-0000-00004A030000}"/>
    <cellStyle name="Normal 33 2 3" xfId="849" xr:uid="{00000000-0005-0000-0000-00004B030000}"/>
    <cellStyle name="Normal 33 3" xfId="850" xr:uid="{00000000-0005-0000-0000-00004C030000}"/>
    <cellStyle name="Normal 33 3 2" xfId="851" xr:uid="{00000000-0005-0000-0000-00004D030000}"/>
    <cellStyle name="Normal 33 3 2 2" xfId="852" xr:uid="{00000000-0005-0000-0000-00004E030000}"/>
    <cellStyle name="Normal 33 3 3" xfId="853" xr:uid="{00000000-0005-0000-0000-00004F030000}"/>
    <cellStyle name="Normal 33 4" xfId="854" xr:uid="{00000000-0005-0000-0000-000050030000}"/>
    <cellStyle name="Normal 33 4 2" xfId="855" xr:uid="{00000000-0005-0000-0000-000051030000}"/>
    <cellStyle name="Normal 33 5" xfId="856" xr:uid="{00000000-0005-0000-0000-000052030000}"/>
    <cellStyle name="Normal 34" xfId="857" xr:uid="{00000000-0005-0000-0000-000053030000}"/>
    <cellStyle name="Normal 34 2" xfId="858" xr:uid="{00000000-0005-0000-0000-000054030000}"/>
    <cellStyle name="Normal 34 2 2" xfId="859" xr:uid="{00000000-0005-0000-0000-000055030000}"/>
    <cellStyle name="Normal 34 2 2 2" xfId="860" xr:uid="{00000000-0005-0000-0000-000056030000}"/>
    <cellStyle name="Normal 34 2 3" xfId="861" xr:uid="{00000000-0005-0000-0000-000057030000}"/>
    <cellStyle name="Normal 34 3" xfId="862" xr:uid="{00000000-0005-0000-0000-000058030000}"/>
    <cellStyle name="Normal 34 3 2" xfId="863" xr:uid="{00000000-0005-0000-0000-000059030000}"/>
    <cellStyle name="Normal 34 3 2 2" xfId="864" xr:uid="{00000000-0005-0000-0000-00005A030000}"/>
    <cellStyle name="Normal 34 3 3" xfId="865" xr:uid="{00000000-0005-0000-0000-00005B030000}"/>
    <cellStyle name="Normal 34 4" xfId="866" xr:uid="{00000000-0005-0000-0000-00005C030000}"/>
    <cellStyle name="Normal 34 4 2" xfId="867" xr:uid="{00000000-0005-0000-0000-00005D030000}"/>
    <cellStyle name="Normal 34 5" xfId="868" xr:uid="{00000000-0005-0000-0000-00005E030000}"/>
    <cellStyle name="Normal 35" xfId="869" xr:uid="{00000000-0005-0000-0000-00005F030000}"/>
    <cellStyle name="Normal 35 2" xfId="870" xr:uid="{00000000-0005-0000-0000-000060030000}"/>
    <cellStyle name="Normal 35 2 2" xfId="871" xr:uid="{00000000-0005-0000-0000-000061030000}"/>
    <cellStyle name="Normal 35 2 2 2" xfId="872" xr:uid="{00000000-0005-0000-0000-000062030000}"/>
    <cellStyle name="Normal 35 2 3" xfId="873" xr:uid="{00000000-0005-0000-0000-000063030000}"/>
    <cellStyle name="Normal 35 3" xfId="874" xr:uid="{00000000-0005-0000-0000-000064030000}"/>
    <cellStyle name="Normal 35 3 2" xfId="875" xr:uid="{00000000-0005-0000-0000-000065030000}"/>
    <cellStyle name="Normal 35 3 2 2" xfId="876" xr:uid="{00000000-0005-0000-0000-000066030000}"/>
    <cellStyle name="Normal 35 3 3" xfId="877" xr:uid="{00000000-0005-0000-0000-000067030000}"/>
    <cellStyle name="Normal 35 4" xfId="878" xr:uid="{00000000-0005-0000-0000-000068030000}"/>
    <cellStyle name="Normal 35 4 2" xfId="879" xr:uid="{00000000-0005-0000-0000-000069030000}"/>
    <cellStyle name="Normal 35 5" xfId="880" xr:uid="{00000000-0005-0000-0000-00006A030000}"/>
    <cellStyle name="Normal 36" xfId="881" xr:uid="{00000000-0005-0000-0000-00006B030000}"/>
    <cellStyle name="Normal 36 2" xfId="882" xr:uid="{00000000-0005-0000-0000-00006C030000}"/>
    <cellStyle name="Normal 37" xfId="883" xr:uid="{00000000-0005-0000-0000-00006D030000}"/>
    <cellStyle name="Normal 37 2" xfId="884" xr:uid="{00000000-0005-0000-0000-00006E030000}"/>
    <cellStyle name="Normal 38" xfId="885" xr:uid="{00000000-0005-0000-0000-00006F030000}"/>
    <cellStyle name="Normal 38 2" xfId="886" xr:uid="{00000000-0005-0000-0000-000070030000}"/>
    <cellStyle name="Normal 38 2 2" xfId="887" xr:uid="{00000000-0005-0000-0000-000071030000}"/>
    <cellStyle name="Normal 38 2 2 2" xfId="888" xr:uid="{00000000-0005-0000-0000-000072030000}"/>
    <cellStyle name="Normal 38 2 3" xfId="889" xr:uid="{00000000-0005-0000-0000-000073030000}"/>
    <cellStyle name="Normal 38 3" xfId="890" xr:uid="{00000000-0005-0000-0000-000074030000}"/>
    <cellStyle name="Normal 38 3 2" xfId="891" xr:uid="{00000000-0005-0000-0000-000075030000}"/>
    <cellStyle name="Normal 38 3 2 2" xfId="892" xr:uid="{00000000-0005-0000-0000-000076030000}"/>
    <cellStyle name="Normal 38 3 3" xfId="893" xr:uid="{00000000-0005-0000-0000-000077030000}"/>
    <cellStyle name="Normal 38 4" xfId="894" xr:uid="{00000000-0005-0000-0000-000078030000}"/>
    <cellStyle name="Normal 38 4 2" xfId="895" xr:uid="{00000000-0005-0000-0000-000079030000}"/>
    <cellStyle name="Normal 38 5" xfId="896" xr:uid="{00000000-0005-0000-0000-00007A030000}"/>
    <cellStyle name="Normal 39" xfId="897" xr:uid="{00000000-0005-0000-0000-00007B030000}"/>
    <cellStyle name="Normal 39 2" xfId="898" xr:uid="{00000000-0005-0000-0000-00007C030000}"/>
    <cellStyle name="Normal 39 2 2" xfId="899" xr:uid="{00000000-0005-0000-0000-00007D030000}"/>
    <cellStyle name="Normal 39 2 2 2" xfId="900" xr:uid="{00000000-0005-0000-0000-00007E030000}"/>
    <cellStyle name="Normal 39 2 3" xfId="901" xr:uid="{00000000-0005-0000-0000-00007F030000}"/>
    <cellStyle name="Normal 39 3" xfId="902" xr:uid="{00000000-0005-0000-0000-000080030000}"/>
    <cellStyle name="Normal 39 3 2" xfId="903" xr:uid="{00000000-0005-0000-0000-000081030000}"/>
    <cellStyle name="Normal 39 3 2 2" xfId="904" xr:uid="{00000000-0005-0000-0000-000082030000}"/>
    <cellStyle name="Normal 39 3 3" xfId="905" xr:uid="{00000000-0005-0000-0000-000083030000}"/>
    <cellStyle name="Normal 39 4" xfId="906" xr:uid="{00000000-0005-0000-0000-000084030000}"/>
    <cellStyle name="Normal 39 4 2" xfId="907" xr:uid="{00000000-0005-0000-0000-000085030000}"/>
    <cellStyle name="Normal 39 5" xfId="908" xr:uid="{00000000-0005-0000-0000-000086030000}"/>
    <cellStyle name="Normal 4" xfId="909" xr:uid="{00000000-0005-0000-0000-000087030000}"/>
    <cellStyle name="Normal 4 2" xfId="910" xr:uid="{00000000-0005-0000-0000-000088030000}"/>
    <cellStyle name="Normal 4 2 2" xfId="911" xr:uid="{00000000-0005-0000-0000-000089030000}"/>
    <cellStyle name="Normal 4 3" xfId="912" xr:uid="{00000000-0005-0000-0000-00008A030000}"/>
    <cellStyle name="Normal 4 4" xfId="913" xr:uid="{00000000-0005-0000-0000-00008B030000}"/>
    <cellStyle name="Normal 4 4 2" xfId="914" xr:uid="{00000000-0005-0000-0000-00008C030000}"/>
    <cellStyle name="Normal 4 5" xfId="915" xr:uid="{00000000-0005-0000-0000-00008D030000}"/>
    <cellStyle name="Normal 40" xfId="916" xr:uid="{00000000-0005-0000-0000-00008E030000}"/>
    <cellStyle name="Normal 40 2" xfId="917" xr:uid="{00000000-0005-0000-0000-00008F030000}"/>
    <cellStyle name="Normal 40 2 2" xfId="918" xr:uid="{00000000-0005-0000-0000-000090030000}"/>
    <cellStyle name="Normal 40 2 2 2" xfId="919" xr:uid="{00000000-0005-0000-0000-000091030000}"/>
    <cellStyle name="Normal 40 2 3" xfId="920" xr:uid="{00000000-0005-0000-0000-000092030000}"/>
    <cellStyle name="Normal 40 3" xfId="921" xr:uid="{00000000-0005-0000-0000-000093030000}"/>
    <cellStyle name="Normal 40 3 2" xfId="922" xr:uid="{00000000-0005-0000-0000-000094030000}"/>
    <cellStyle name="Normal 40 3 2 2" xfId="923" xr:uid="{00000000-0005-0000-0000-000095030000}"/>
    <cellStyle name="Normal 40 3 3" xfId="924" xr:uid="{00000000-0005-0000-0000-000096030000}"/>
    <cellStyle name="Normal 40 4" xfId="925" xr:uid="{00000000-0005-0000-0000-000097030000}"/>
    <cellStyle name="Normal 40 4 2" xfId="926" xr:uid="{00000000-0005-0000-0000-000098030000}"/>
    <cellStyle name="Normal 40 5" xfId="927" xr:uid="{00000000-0005-0000-0000-000099030000}"/>
    <cellStyle name="Normal 41" xfId="928" xr:uid="{00000000-0005-0000-0000-00009A030000}"/>
    <cellStyle name="Normal 41 2" xfId="929" xr:uid="{00000000-0005-0000-0000-00009B030000}"/>
    <cellStyle name="Normal 41 2 2" xfId="930" xr:uid="{00000000-0005-0000-0000-00009C030000}"/>
    <cellStyle name="Normal 41 2 2 2" xfId="931" xr:uid="{00000000-0005-0000-0000-00009D030000}"/>
    <cellStyle name="Normal 41 2 3" xfId="932" xr:uid="{00000000-0005-0000-0000-00009E030000}"/>
    <cellStyle name="Normal 41 3" xfId="933" xr:uid="{00000000-0005-0000-0000-00009F030000}"/>
    <cellStyle name="Normal 41 3 2" xfId="934" xr:uid="{00000000-0005-0000-0000-0000A0030000}"/>
    <cellStyle name="Normal 41 3 2 2" xfId="935" xr:uid="{00000000-0005-0000-0000-0000A1030000}"/>
    <cellStyle name="Normal 41 3 3" xfId="936" xr:uid="{00000000-0005-0000-0000-0000A2030000}"/>
    <cellStyle name="Normal 41 4" xfId="937" xr:uid="{00000000-0005-0000-0000-0000A3030000}"/>
    <cellStyle name="Normal 41 4 2" xfId="938" xr:uid="{00000000-0005-0000-0000-0000A4030000}"/>
    <cellStyle name="Normal 41 5" xfId="939" xr:uid="{00000000-0005-0000-0000-0000A5030000}"/>
    <cellStyle name="Normal 42" xfId="940" xr:uid="{00000000-0005-0000-0000-0000A6030000}"/>
    <cellStyle name="Normal 42 2" xfId="941" xr:uid="{00000000-0005-0000-0000-0000A7030000}"/>
    <cellStyle name="Normal 42 2 2" xfId="942" xr:uid="{00000000-0005-0000-0000-0000A8030000}"/>
    <cellStyle name="Normal 42 2 2 2" xfId="943" xr:uid="{00000000-0005-0000-0000-0000A9030000}"/>
    <cellStyle name="Normal 42 2 3" xfId="944" xr:uid="{00000000-0005-0000-0000-0000AA030000}"/>
    <cellStyle name="Normal 42 3" xfId="945" xr:uid="{00000000-0005-0000-0000-0000AB030000}"/>
    <cellStyle name="Normal 42 3 2" xfId="946" xr:uid="{00000000-0005-0000-0000-0000AC030000}"/>
    <cellStyle name="Normal 42 3 2 2" xfId="947" xr:uid="{00000000-0005-0000-0000-0000AD030000}"/>
    <cellStyle name="Normal 42 3 3" xfId="948" xr:uid="{00000000-0005-0000-0000-0000AE030000}"/>
    <cellStyle name="Normal 42 4" xfId="949" xr:uid="{00000000-0005-0000-0000-0000AF030000}"/>
    <cellStyle name="Normal 42 4 2" xfId="950" xr:uid="{00000000-0005-0000-0000-0000B0030000}"/>
    <cellStyle name="Normal 42 5" xfId="951" xr:uid="{00000000-0005-0000-0000-0000B1030000}"/>
    <cellStyle name="Normal 43" xfId="952" xr:uid="{00000000-0005-0000-0000-0000B2030000}"/>
    <cellStyle name="Normal 43 2" xfId="953" xr:uid="{00000000-0005-0000-0000-0000B3030000}"/>
    <cellStyle name="Normal 43 2 2" xfId="954" xr:uid="{00000000-0005-0000-0000-0000B4030000}"/>
    <cellStyle name="Normal 43 2 2 2" xfId="955" xr:uid="{00000000-0005-0000-0000-0000B5030000}"/>
    <cellStyle name="Normal 43 2 3" xfId="956" xr:uid="{00000000-0005-0000-0000-0000B6030000}"/>
    <cellStyle name="Normal 43 3" xfId="957" xr:uid="{00000000-0005-0000-0000-0000B7030000}"/>
    <cellStyle name="Normal 43 3 2" xfId="958" xr:uid="{00000000-0005-0000-0000-0000B8030000}"/>
    <cellStyle name="Normal 43 3 2 2" xfId="959" xr:uid="{00000000-0005-0000-0000-0000B9030000}"/>
    <cellStyle name="Normal 43 3 3" xfId="960" xr:uid="{00000000-0005-0000-0000-0000BA030000}"/>
    <cellStyle name="Normal 43 4" xfId="961" xr:uid="{00000000-0005-0000-0000-0000BB030000}"/>
    <cellStyle name="Normal 43 4 2" xfId="962" xr:uid="{00000000-0005-0000-0000-0000BC030000}"/>
    <cellStyle name="Normal 43 5" xfId="963" xr:uid="{00000000-0005-0000-0000-0000BD030000}"/>
    <cellStyle name="Normal 44" xfId="964" xr:uid="{00000000-0005-0000-0000-0000BE030000}"/>
    <cellStyle name="Normal 44 2" xfId="965" xr:uid="{00000000-0005-0000-0000-0000BF030000}"/>
    <cellStyle name="Normal 44 2 2" xfId="966" xr:uid="{00000000-0005-0000-0000-0000C0030000}"/>
    <cellStyle name="Normal 44 2 2 2" xfId="967" xr:uid="{00000000-0005-0000-0000-0000C1030000}"/>
    <cellStyle name="Normal 44 2 3" xfId="968" xr:uid="{00000000-0005-0000-0000-0000C2030000}"/>
    <cellStyle name="Normal 44 3" xfId="969" xr:uid="{00000000-0005-0000-0000-0000C3030000}"/>
    <cellStyle name="Normal 44 3 2" xfId="970" xr:uid="{00000000-0005-0000-0000-0000C4030000}"/>
    <cellStyle name="Normal 44 3 2 2" xfId="971" xr:uid="{00000000-0005-0000-0000-0000C5030000}"/>
    <cellStyle name="Normal 44 3 3" xfId="972" xr:uid="{00000000-0005-0000-0000-0000C6030000}"/>
    <cellStyle name="Normal 44 4" xfId="973" xr:uid="{00000000-0005-0000-0000-0000C7030000}"/>
    <cellStyle name="Normal 44 4 2" xfId="974" xr:uid="{00000000-0005-0000-0000-0000C8030000}"/>
    <cellStyle name="Normal 44 4 2 2" xfId="975" xr:uid="{00000000-0005-0000-0000-0000C9030000}"/>
    <cellStyle name="Normal 44 4 3" xfId="976" xr:uid="{00000000-0005-0000-0000-0000CA030000}"/>
    <cellStyle name="Normal 44 5" xfId="977" xr:uid="{00000000-0005-0000-0000-0000CB030000}"/>
    <cellStyle name="Normal 44 5 2" xfId="978" xr:uid="{00000000-0005-0000-0000-0000CC030000}"/>
    <cellStyle name="Normal 44 6" xfId="979" xr:uid="{00000000-0005-0000-0000-0000CD030000}"/>
    <cellStyle name="Normal 45" xfId="980" xr:uid="{00000000-0005-0000-0000-0000CE030000}"/>
    <cellStyle name="Normal 45 2" xfId="981" xr:uid="{00000000-0005-0000-0000-0000CF030000}"/>
    <cellStyle name="Normal 45 2 2" xfId="982" xr:uid="{00000000-0005-0000-0000-0000D0030000}"/>
    <cellStyle name="Normal 45 2 2 2" xfId="983" xr:uid="{00000000-0005-0000-0000-0000D1030000}"/>
    <cellStyle name="Normal 45 2 3" xfId="984" xr:uid="{00000000-0005-0000-0000-0000D2030000}"/>
    <cellStyle name="Normal 45 3" xfId="985" xr:uid="{00000000-0005-0000-0000-0000D3030000}"/>
    <cellStyle name="Normal 45 3 2" xfId="986" xr:uid="{00000000-0005-0000-0000-0000D4030000}"/>
    <cellStyle name="Normal 45 3 2 2" xfId="987" xr:uid="{00000000-0005-0000-0000-0000D5030000}"/>
    <cellStyle name="Normal 45 3 3" xfId="988" xr:uid="{00000000-0005-0000-0000-0000D6030000}"/>
    <cellStyle name="Normal 45 4" xfId="989" xr:uid="{00000000-0005-0000-0000-0000D7030000}"/>
    <cellStyle name="Normal 45 4 2" xfId="990" xr:uid="{00000000-0005-0000-0000-0000D8030000}"/>
    <cellStyle name="Normal 45 5" xfId="991" xr:uid="{00000000-0005-0000-0000-0000D9030000}"/>
    <cellStyle name="Normal 45 5 2" xfId="992" xr:uid="{00000000-0005-0000-0000-0000DA030000}"/>
    <cellStyle name="Normal 45 6" xfId="993" xr:uid="{00000000-0005-0000-0000-0000DB030000}"/>
    <cellStyle name="Normal 46" xfId="994" xr:uid="{00000000-0005-0000-0000-0000DC030000}"/>
    <cellStyle name="Normal 46 2" xfId="995" xr:uid="{00000000-0005-0000-0000-0000DD030000}"/>
    <cellStyle name="Normal 46 2 2" xfId="996" xr:uid="{00000000-0005-0000-0000-0000DE030000}"/>
    <cellStyle name="Normal 46 2 2 2" xfId="997" xr:uid="{00000000-0005-0000-0000-0000DF030000}"/>
    <cellStyle name="Normal 46 2 3" xfId="998" xr:uid="{00000000-0005-0000-0000-0000E0030000}"/>
    <cellStyle name="Normal 46 3" xfId="999" xr:uid="{00000000-0005-0000-0000-0000E1030000}"/>
    <cellStyle name="Normal 46 3 2" xfId="1000" xr:uid="{00000000-0005-0000-0000-0000E2030000}"/>
    <cellStyle name="Normal 46 3 2 2" xfId="1001" xr:uid="{00000000-0005-0000-0000-0000E3030000}"/>
    <cellStyle name="Normal 46 3 3" xfId="1002" xr:uid="{00000000-0005-0000-0000-0000E4030000}"/>
    <cellStyle name="Normal 46 4" xfId="1003" xr:uid="{00000000-0005-0000-0000-0000E5030000}"/>
    <cellStyle name="Normal 46 4 2" xfId="1004" xr:uid="{00000000-0005-0000-0000-0000E6030000}"/>
    <cellStyle name="Normal 46 5" xfId="1005" xr:uid="{00000000-0005-0000-0000-0000E7030000}"/>
    <cellStyle name="Normal 46 5 2" xfId="1006" xr:uid="{00000000-0005-0000-0000-0000E8030000}"/>
    <cellStyle name="Normal 46 6" xfId="1007" xr:uid="{00000000-0005-0000-0000-0000E9030000}"/>
    <cellStyle name="Normal 47" xfId="1008" xr:uid="{00000000-0005-0000-0000-0000EA030000}"/>
    <cellStyle name="Normal 47 2" xfId="1009" xr:uid="{00000000-0005-0000-0000-0000EB030000}"/>
    <cellStyle name="Normal 48" xfId="1010" xr:uid="{00000000-0005-0000-0000-0000EC030000}"/>
    <cellStyle name="Normal 48 2" xfId="1011" xr:uid="{00000000-0005-0000-0000-0000ED030000}"/>
    <cellStyle name="Normal 48 2 2" xfId="1012" xr:uid="{00000000-0005-0000-0000-0000EE030000}"/>
    <cellStyle name="Normal 48 2 2 2" xfId="1013" xr:uid="{00000000-0005-0000-0000-0000EF030000}"/>
    <cellStyle name="Normal 48 2 3" xfId="1014" xr:uid="{00000000-0005-0000-0000-0000F0030000}"/>
    <cellStyle name="Normal 48 3" xfId="1015" xr:uid="{00000000-0005-0000-0000-0000F1030000}"/>
    <cellStyle name="Normal 48 3 2" xfId="1016" xr:uid="{00000000-0005-0000-0000-0000F2030000}"/>
    <cellStyle name="Normal 48 3 2 2" xfId="1017" xr:uid="{00000000-0005-0000-0000-0000F3030000}"/>
    <cellStyle name="Normal 48 3 3" xfId="1018" xr:uid="{00000000-0005-0000-0000-0000F4030000}"/>
    <cellStyle name="Normal 48 4" xfId="1019" xr:uid="{00000000-0005-0000-0000-0000F5030000}"/>
    <cellStyle name="Normal 48 4 2" xfId="1020" xr:uid="{00000000-0005-0000-0000-0000F6030000}"/>
    <cellStyle name="Normal 48 5" xfId="1021" xr:uid="{00000000-0005-0000-0000-0000F7030000}"/>
    <cellStyle name="Normal 49" xfId="1022" xr:uid="{00000000-0005-0000-0000-0000F8030000}"/>
    <cellStyle name="Normal 49 2" xfId="1023" xr:uid="{00000000-0005-0000-0000-0000F9030000}"/>
    <cellStyle name="Normal 49 2 2" xfId="1024" xr:uid="{00000000-0005-0000-0000-0000FA030000}"/>
    <cellStyle name="Normal 49 3" xfId="1025" xr:uid="{00000000-0005-0000-0000-0000FB030000}"/>
    <cellStyle name="Normal 49 3 2" xfId="1026" xr:uid="{00000000-0005-0000-0000-0000FC030000}"/>
    <cellStyle name="Normal 49 4" xfId="1027" xr:uid="{00000000-0005-0000-0000-0000FD030000}"/>
    <cellStyle name="Normal 49 4 2" xfId="1028" xr:uid="{00000000-0005-0000-0000-0000FE030000}"/>
    <cellStyle name="Normal 49 5" xfId="1029" xr:uid="{00000000-0005-0000-0000-0000FF030000}"/>
    <cellStyle name="Normal 5" xfId="1030" xr:uid="{00000000-0005-0000-0000-000000040000}"/>
    <cellStyle name="Normal 5 2" xfId="1031" xr:uid="{00000000-0005-0000-0000-000001040000}"/>
    <cellStyle name="Normal 5 2 2" xfId="1032" xr:uid="{00000000-0005-0000-0000-000002040000}"/>
    <cellStyle name="Normal 5 2 2 2" xfId="1033" xr:uid="{00000000-0005-0000-0000-000003040000}"/>
    <cellStyle name="Normal 5 2 2 3" xfId="1034" xr:uid="{00000000-0005-0000-0000-000004040000}"/>
    <cellStyle name="Normal 5 2 2 4" xfId="1035" xr:uid="{00000000-0005-0000-0000-000005040000}"/>
    <cellStyle name="Normal 5 2 3" xfId="1036" xr:uid="{00000000-0005-0000-0000-000006040000}"/>
    <cellStyle name="Normal 5 2 3 2" xfId="1037" xr:uid="{00000000-0005-0000-0000-000007040000}"/>
    <cellStyle name="Normal 5 2 4" xfId="1038" xr:uid="{00000000-0005-0000-0000-000008040000}"/>
    <cellStyle name="Normal 5 2 4 2" xfId="1039" xr:uid="{00000000-0005-0000-0000-000009040000}"/>
    <cellStyle name="Normal 5 3" xfId="1040" xr:uid="{00000000-0005-0000-0000-00000A040000}"/>
    <cellStyle name="Normal 5 3 2" xfId="1041" xr:uid="{00000000-0005-0000-0000-00000B040000}"/>
    <cellStyle name="Normal 5 4" xfId="1042" xr:uid="{00000000-0005-0000-0000-00000C040000}"/>
    <cellStyle name="Normal 5 4 2" xfId="1043" xr:uid="{00000000-0005-0000-0000-00000D040000}"/>
    <cellStyle name="Normal 5 4 2 2" xfId="1044" xr:uid="{00000000-0005-0000-0000-00000E040000}"/>
    <cellStyle name="Normal 5 4 3" xfId="1045" xr:uid="{00000000-0005-0000-0000-00000F040000}"/>
    <cellStyle name="Normal 5 5" xfId="1046" xr:uid="{00000000-0005-0000-0000-000010040000}"/>
    <cellStyle name="Normal 5 6" xfId="1047" xr:uid="{00000000-0005-0000-0000-000011040000}"/>
    <cellStyle name="Normal 5 6 2" xfId="1048" xr:uid="{00000000-0005-0000-0000-000012040000}"/>
    <cellStyle name="Normal 50" xfId="1049" xr:uid="{00000000-0005-0000-0000-000013040000}"/>
    <cellStyle name="Normal 50 2" xfId="1050" xr:uid="{00000000-0005-0000-0000-000014040000}"/>
    <cellStyle name="Normal 50 2 2" xfId="1051" xr:uid="{00000000-0005-0000-0000-000015040000}"/>
    <cellStyle name="Normal 50 2 2 2" xfId="1052" xr:uid="{00000000-0005-0000-0000-000016040000}"/>
    <cellStyle name="Normal 50 2 3" xfId="1053" xr:uid="{00000000-0005-0000-0000-000017040000}"/>
    <cellStyle name="Normal 50 3" xfId="1054" xr:uid="{00000000-0005-0000-0000-000018040000}"/>
    <cellStyle name="Normal 50 3 2" xfId="1055" xr:uid="{00000000-0005-0000-0000-000019040000}"/>
    <cellStyle name="Normal 50 3 2 2" xfId="1056" xr:uid="{00000000-0005-0000-0000-00001A040000}"/>
    <cellStyle name="Normal 50 3 3" xfId="1057" xr:uid="{00000000-0005-0000-0000-00001B040000}"/>
    <cellStyle name="Normal 50 4" xfId="1058" xr:uid="{00000000-0005-0000-0000-00001C040000}"/>
    <cellStyle name="Normal 50 4 2" xfId="1059" xr:uid="{00000000-0005-0000-0000-00001D040000}"/>
    <cellStyle name="Normal 50 5" xfId="1060" xr:uid="{00000000-0005-0000-0000-00001E040000}"/>
    <cellStyle name="Normal 51" xfId="1061" xr:uid="{00000000-0005-0000-0000-00001F040000}"/>
    <cellStyle name="Normal 51 2" xfId="1062" xr:uid="{00000000-0005-0000-0000-000020040000}"/>
    <cellStyle name="Normal 51 2 2" xfId="1063" xr:uid="{00000000-0005-0000-0000-000021040000}"/>
    <cellStyle name="Normal 51 2 2 2" xfId="1064" xr:uid="{00000000-0005-0000-0000-000022040000}"/>
    <cellStyle name="Normal 51 2 3" xfId="1065" xr:uid="{00000000-0005-0000-0000-000023040000}"/>
    <cellStyle name="Normal 51 3" xfId="1066" xr:uid="{00000000-0005-0000-0000-000024040000}"/>
    <cellStyle name="Normal 51 3 2" xfId="1067" xr:uid="{00000000-0005-0000-0000-000025040000}"/>
    <cellStyle name="Normal 51 3 2 2" xfId="1068" xr:uid="{00000000-0005-0000-0000-000026040000}"/>
    <cellStyle name="Normal 51 3 3" xfId="1069" xr:uid="{00000000-0005-0000-0000-000027040000}"/>
    <cellStyle name="Normal 51 4" xfId="1070" xr:uid="{00000000-0005-0000-0000-000028040000}"/>
    <cellStyle name="Normal 51 4 2" xfId="1071" xr:uid="{00000000-0005-0000-0000-000029040000}"/>
    <cellStyle name="Normal 51 5" xfId="1072" xr:uid="{00000000-0005-0000-0000-00002A040000}"/>
    <cellStyle name="Normal 51 6" xfId="1073" xr:uid="{00000000-0005-0000-0000-00002B040000}"/>
    <cellStyle name="Normal 52" xfId="1074" xr:uid="{00000000-0005-0000-0000-00002C040000}"/>
    <cellStyle name="Normal 52 2" xfId="1075" xr:uid="{00000000-0005-0000-0000-00002D040000}"/>
    <cellStyle name="Normal 52 2 2" xfId="1076" xr:uid="{00000000-0005-0000-0000-00002E040000}"/>
    <cellStyle name="Normal 52 2 2 2" xfId="1077" xr:uid="{00000000-0005-0000-0000-00002F040000}"/>
    <cellStyle name="Normal 52 2 3" xfId="1078" xr:uid="{00000000-0005-0000-0000-000030040000}"/>
    <cellStyle name="Normal 52 3" xfId="1079" xr:uid="{00000000-0005-0000-0000-000031040000}"/>
    <cellStyle name="Normal 52 3 2" xfId="1080" xr:uid="{00000000-0005-0000-0000-000032040000}"/>
    <cellStyle name="Normal 52 3 2 2" xfId="1081" xr:uid="{00000000-0005-0000-0000-000033040000}"/>
    <cellStyle name="Normal 52 3 3" xfId="1082" xr:uid="{00000000-0005-0000-0000-000034040000}"/>
    <cellStyle name="Normal 52 4" xfId="1083" xr:uid="{00000000-0005-0000-0000-000035040000}"/>
    <cellStyle name="Normal 52 4 2" xfId="1084" xr:uid="{00000000-0005-0000-0000-000036040000}"/>
    <cellStyle name="Normal 52 5" xfId="1085" xr:uid="{00000000-0005-0000-0000-000037040000}"/>
    <cellStyle name="Normal 52 6" xfId="1086" xr:uid="{00000000-0005-0000-0000-000038040000}"/>
    <cellStyle name="Normal 53" xfId="1087" xr:uid="{00000000-0005-0000-0000-000039040000}"/>
    <cellStyle name="Normal 53 2" xfId="1088" xr:uid="{00000000-0005-0000-0000-00003A040000}"/>
    <cellStyle name="Normal 53 2 2" xfId="1089" xr:uid="{00000000-0005-0000-0000-00003B040000}"/>
    <cellStyle name="Normal 53 2 2 2" xfId="1090" xr:uid="{00000000-0005-0000-0000-00003C040000}"/>
    <cellStyle name="Normal 53 2 3" xfId="1091" xr:uid="{00000000-0005-0000-0000-00003D040000}"/>
    <cellStyle name="Normal 53 3" xfId="1092" xr:uid="{00000000-0005-0000-0000-00003E040000}"/>
    <cellStyle name="Normal 53 3 2" xfId="1093" xr:uid="{00000000-0005-0000-0000-00003F040000}"/>
    <cellStyle name="Normal 53 3 2 2" xfId="1094" xr:uid="{00000000-0005-0000-0000-000040040000}"/>
    <cellStyle name="Normal 53 3 3" xfId="1095" xr:uid="{00000000-0005-0000-0000-000041040000}"/>
    <cellStyle name="Normal 53 4" xfId="1096" xr:uid="{00000000-0005-0000-0000-000042040000}"/>
    <cellStyle name="Normal 53 4 2" xfId="1097" xr:uid="{00000000-0005-0000-0000-000043040000}"/>
    <cellStyle name="Normal 53 5" xfId="1098" xr:uid="{00000000-0005-0000-0000-000044040000}"/>
    <cellStyle name="Normal 54" xfId="1099" xr:uid="{00000000-0005-0000-0000-000045040000}"/>
    <cellStyle name="Normal 54 2" xfId="1100" xr:uid="{00000000-0005-0000-0000-000046040000}"/>
    <cellStyle name="Normal 55" xfId="1101" xr:uid="{00000000-0005-0000-0000-000047040000}"/>
    <cellStyle name="Normal 55 2" xfId="1102" xr:uid="{00000000-0005-0000-0000-000048040000}"/>
    <cellStyle name="Normal 55 3" xfId="1103" xr:uid="{00000000-0005-0000-0000-000049040000}"/>
    <cellStyle name="Normal 56" xfId="1104" xr:uid="{00000000-0005-0000-0000-00004A040000}"/>
    <cellStyle name="Normal 56 2" xfId="1105" xr:uid="{00000000-0005-0000-0000-00004B040000}"/>
    <cellStyle name="Normal 56 3" xfId="1106" xr:uid="{00000000-0005-0000-0000-00004C040000}"/>
    <cellStyle name="Normal 57" xfId="1107" xr:uid="{00000000-0005-0000-0000-00004D040000}"/>
    <cellStyle name="Normal 57 2" xfId="1108" xr:uid="{00000000-0005-0000-0000-00004E040000}"/>
    <cellStyle name="Normal 57 3" xfId="1109" xr:uid="{00000000-0005-0000-0000-00004F040000}"/>
    <cellStyle name="Normal 58" xfId="1110" xr:uid="{00000000-0005-0000-0000-000050040000}"/>
    <cellStyle name="Normal 58 2" xfId="1111" xr:uid="{00000000-0005-0000-0000-000051040000}"/>
    <cellStyle name="Normal 58 2 2" xfId="1112" xr:uid="{00000000-0005-0000-0000-000052040000}"/>
    <cellStyle name="Normal 58 2 2 2" xfId="1113" xr:uid="{00000000-0005-0000-0000-000053040000}"/>
    <cellStyle name="Normal 58 2 3" xfId="1114" xr:uid="{00000000-0005-0000-0000-000054040000}"/>
    <cellStyle name="Normal 58 3" xfId="1115" xr:uid="{00000000-0005-0000-0000-000055040000}"/>
    <cellStyle name="Normal 58 3 2" xfId="1116" xr:uid="{00000000-0005-0000-0000-000056040000}"/>
    <cellStyle name="Normal 58 4" xfId="1117" xr:uid="{00000000-0005-0000-0000-000057040000}"/>
    <cellStyle name="Normal 59" xfId="1118" xr:uid="{00000000-0005-0000-0000-000058040000}"/>
    <cellStyle name="Normal 59 2" xfId="1119" xr:uid="{00000000-0005-0000-0000-000059040000}"/>
    <cellStyle name="Normal 59 2 2" xfId="1120" xr:uid="{00000000-0005-0000-0000-00005A040000}"/>
    <cellStyle name="Normal 59 2 2 2" xfId="1121" xr:uid="{00000000-0005-0000-0000-00005B040000}"/>
    <cellStyle name="Normal 59 2 3" xfId="1122" xr:uid="{00000000-0005-0000-0000-00005C040000}"/>
    <cellStyle name="Normal 59 3" xfId="1123" xr:uid="{00000000-0005-0000-0000-00005D040000}"/>
    <cellStyle name="Normal 59 3 2" xfId="1124" xr:uid="{00000000-0005-0000-0000-00005E040000}"/>
    <cellStyle name="Normal 59 4" xfId="1125" xr:uid="{00000000-0005-0000-0000-00005F040000}"/>
    <cellStyle name="Normal 6" xfId="1126" xr:uid="{00000000-0005-0000-0000-000060040000}"/>
    <cellStyle name="Normal 6 2" xfId="1127" xr:uid="{00000000-0005-0000-0000-000061040000}"/>
    <cellStyle name="Normal 6 2 2" xfId="1128" xr:uid="{00000000-0005-0000-0000-000062040000}"/>
    <cellStyle name="Normal 6 2 2 2" xfId="1129" xr:uid="{00000000-0005-0000-0000-000063040000}"/>
    <cellStyle name="Normal 6 2 2 2 2" xfId="1130" xr:uid="{00000000-0005-0000-0000-000064040000}"/>
    <cellStyle name="Normal 6 2 2 3" xfId="1131" xr:uid="{00000000-0005-0000-0000-000065040000}"/>
    <cellStyle name="Normal 6 2 3" xfId="1132" xr:uid="{00000000-0005-0000-0000-000066040000}"/>
    <cellStyle name="Normal 6 2 3 2" xfId="1133" xr:uid="{00000000-0005-0000-0000-000067040000}"/>
    <cellStyle name="Normal 6 2 4" xfId="1134" xr:uid="{00000000-0005-0000-0000-000068040000}"/>
    <cellStyle name="Normal 6 3" xfId="1135" xr:uid="{00000000-0005-0000-0000-000069040000}"/>
    <cellStyle name="Normal 6 3 2" xfId="1136" xr:uid="{00000000-0005-0000-0000-00006A040000}"/>
    <cellStyle name="Normal 6 4" xfId="1137" xr:uid="{00000000-0005-0000-0000-00006B040000}"/>
    <cellStyle name="Normal 60" xfId="1138" xr:uid="{00000000-0005-0000-0000-00006C040000}"/>
    <cellStyle name="Normal 60 2" xfId="1139" xr:uid="{00000000-0005-0000-0000-00006D040000}"/>
    <cellStyle name="Normal 60 2 2" xfId="1140" xr:uid="{00000000-0005-0000-0000-00006E040000}"/>
    <cellStyle name="Normal 60 2 2 2" xfId="1141" xr:uid="{00000000-0005-0000-0000-00006F040000}"/>
    <cellStyle name="Normal 60 2 3" xfId="1142" xr:uid="{00000000-0005-0000-0000-000070040000}"/>
    <cellStyle name="Normal 60 3" xfId="1143" xr:uid="{00000000-0005-0000-0000-000071040000}"/>
    <cellStyle name="Normal 60 3 2" xfId="1144" xr:uid="{00000000-0005-0000-0000-000072040000}"/>
    <cellStyle name="Normal 60 4" xfId="1145" xr:uid="{00000000-0005-0000-0000-000073040000}"/>
    <cellStyle name="Normal 61" xfId="1146" xr:uid="{00000000-0005-0000-0000-000074040000}"/>
    <cellStyle name="Normal 61 2" xfId="1147" xr:uid="{00000000-0005-0000-0000-000075040000}"/>
    <cellStyle name="Normal 62" xfId="1148" xr:uid="{00000000-0005-0000-0000-000076040000}"/>
    <cellStyle name="Normal 62 2" xfId="1149" xr:uid="{00000000-0005-0000-0000-000077040000}"/>
    <cellStyle name="Normal 63" xfId="1150" xr:uid="{00000000-0005-0000-0000-000078040000}"/>
    <cellStyle name="Normal 63 2" xfId="1151" xr:uid="{00000000-0005-0000-0000-000079040000}"/>
    <cellStyle name="Normal 64" xfId="1152" xr:uid="{00000000-0005-0000-0000-00007A040000}"/>
    <cellStyle name="Normal 64 2" xfId="1153" xr:uid="{00000000-0005-0000-0000-00007B040000}"/>
    <cellStyle name="Normal 65" xfId="1154" xr:uid="{00000000-0005-0000-0000-00007C040000}"/>
    <cellStyle name="Normal 66" xfId="1155" xr:uid="{00000000-0005-0000-0000-00007D040000}"/>
    <cellStyle name="Normal 67" xfId="1156" xr:uid="{00000000-0005-0000-0000-00007E040000}"/>
    <cellStyle name="Normal 67 2" xfId="1157" xr:uid="{00000000-0005-0000-0000-00007F040000}"/>
    <cellStyle name="Normal 68" xfId="1158" xr:uid="{00000000-0005-0000-0000-000080040000}"/>
    <cellStyle name="Normal 68 2" xfId="1159" xr:uid="{00000000-0005-0000-0000-000081040000}"/>
    <cellStyle name="Normal 68 3" xfId="1160" xr:uid="{00000000-0005-0000-0000-000082040000}"/>
    <cellStyle name="Normal 69" xfId="1161" xr:uid="{00000000-0005-0000-0000-000083040000}"/>
    <cellStyle name="Normal 69 2" xfId="1162" xr:uid="{00000000-0005-0000-0000-000084040000}"/>
    <cellStyle name="Normal 7" xfId="1163" xr:uid="{00000000-0005-0000-0000-000085040000}"/>
    <cellStyle name="Normal 7 2" xfId="1164" xr:uid="{00000000-0005-0000-0000-000086040000}"/>
    <cellStyle name="Normal 7 2 2" xfId="1165" xr:uid="{00000000-0005-0000-0000-000087040000}"/>
    <cellStyle name="Normal 7 3" xfId="1166" xr:uid="{00000000-0005-0000-0000-000088040000}"/>
    <cellStyle name="Normal 70" xfId="1167" xr:uid="{00000000-0005-0000-0000-000089040000}"/>
    <cellStyle name="Normal 70 2" xfId="1168" xr:uid="{00000000-0005-0000-0000-00008A040000}"/>
    <cellStyle name="Normal 71" xfId="1169" xr:uid="{00000000-0005-0000-0000-00008B040000}"/>
    <cellStyle name="Normal 71 2" xfId="1170" xr:uid="{00000000-0005-0000-0000-00008C040000}"/>
    <cellStyle name="Normal 72" xfId="1171" xr:uid="{00000000-0005-0000-0000-00008D040000}"/>
    <cellStyle name="Normal 72 2" xfId="1172" xr:uid="{00000000-0005-0000-0000-00008E040000}"/>
    <cellStyle name="Normal 73" xfId="1173" xr:uid="{00000000-0005-0000-0000-00008F040000}"/>
    <cellStyle name="Normal 73 2" xfId="1174" xr:uid="{00000000-0005-0000-0000-000090040000}"/>
    <cellStyle name="Normal 74" xfId="1175" xr:uid="{00000000-0005-0000-0000-000091040000}"/>
    <cellStyle name="Normal 74 2" xfId="1176" xr:uid="{00000000-0005-0000-0000-000092040000}"/>
    <cellStyle name="Normal 75" xfId="1177" xr:uid="{00000000-0005-0000-0000-000093040000}"/>
    <cellStyle name="Normal 75 2" xfId="1178" xr:uid="{00000000-0005-0000-0000-000094040000}"/>
    <cellStyle name="Normal 75 3" xfId="1179" xr:uid="{00000000-0005-0000-0000-000095040000}"/>
    <cellStyle name="Normal 76" xfId="1180" xr:uid="{00000000-0005-0000-0000-000096040000}"/>
    <cellStyle name="Normal 76 2" xfId="1181" xr:uid="{00000000-0005-0000-0000-000097040000}"/>
    <cellStyle name="Normal 77" xfId="1182" xr:uid="{00000000-0005-0000-0000-000098040000}"/>
    <cellStyle name="Normal 77 2" xfId="1183" xr:uid="{00000000-0005-0000-0000-000099040000}"/>
    <cellStyle name="Normal 78" xfId="1184" xr:uid="{00000000-0005-0000-0000-00009A040000}"/>
    <cellStyle name="Normal 78 2" xfId="1185" xr:uid="{00000000-0005-0000-0000-00009B040000}"/>
    <cellStyle name="Normal 79" xfId="1186" xr:uid="{00000000-0005-0000-0000-00009C040000}"/>
    <cellStyle name="Normal 79 2" xfId="1187" xr:uid="{00000000-0005-0000-0000-00009D040000}"/>
    <cellStyle name="Normal 8" xfId="1188" xr:uid="{00000000-0005-0000-0000-00009E040000}"/>
    <cellStyle name="Normal 8 2" xfId="1189" xr:uid="{00000000-0005-0000-0000-00009F040000}"/>
    <cellStyle name="Normal 8 2 2" xfId="1190" xr:uid="{00000000-0005-0000-0000-0000A0040000}"/>
    <cellStyle name="Normal 8 3" xfId="1191" xr:uid="{00000000-0005-0000-0000-0000A1040000}"/>
    <cellStyle name="Normal 83" xfId="1192" xr:uid="{00000000-0005-0000-0000-0000A2040000}"/>
    <cellStyle name="Normal 83 2" xfId="1193" xr:uid="{00000000-0005-0000-0000-0000A3040000}"/>
    <cellStyle name="Normal 85" xfId="1194" xr:uid="{00000000-0005-0000-0000-0000A4040000}"/>
    <cellStyle name="Normal 85 2" xfId="1195" xr:uid="{00000000-0005-0000-0000-0000A5040000}"/>
    <cellStyle name="Normal 9" xfId="1196" xr:uid="{00000000-0005-0000-0000-0000A6040000}"/>
    <cellStyle name="Normal 9 2" xfId="1197" xr:uid="{00000000-0005-0000-0000-0000A7040000}"/>
    <cellStyle name="Normal 90" xfId="1515" xr:uid="{21919479-68C0-4F7B-9DC2-972B8E2A0C60}"/>
    <cellStyle name="Note" xfId="37" builtinId="10" customBuiltin="1"/>
    <cellStyle name="Note 10" xfId="1198" xr:uid="{00000000-0005-0000-0000-0000A9040000}"/>
    <cellStyle name="Note 11" xfId="1199" xr:uid="{00000000-0005-0000-0000-0000AA040000}"/>
    <cellStyle name="Note 12" xfId="1200" xr:uid="{00000000-0005-0000-0000-0000AB040000}"/>
    <cellStyle name="Note 2" xfId="1201" xr:uid="{00000000-0005-0000-0000-0000AC040000}"/>
    <cellStyle name="Note 2 10" xfId="1202" xr:uid="{00000000-0005-0000-0000-0000AD040000}"/>
    <cellStyle name="Note 2 11" xfId="1203" xr:uid="{00000000-0005-0000-0000-0000AE040000}"/>
    <cellStyle name="Note 2 12" xfId="1204" xr:uid="{00000000-0005-0000-0000-0000AF040000}"/>
    <cellStyle name="Note 2 13" xfId="1205" xr:uid="{00000000-0005-0000-0000-0000B0040000}"/>
    <cellStyle name="Note 2 2" xfId="1206" xr:uid="{00000000-0005-0000-0000-0000B1040000}"/>
    <cellStyle name="Note 2 2 10" xfId="1207" xr:uid="{00000000-0005-0000-0000-0000B2040000}"/>
    <cellStyle name="Note 2 2 2" xfId="1208" xr:uid="{00000000-0005-0000-0000-0000B3040000}"/>
    <cellStyle name="Note 2 2 2 2" xfId="1209" xr:uid="{00000000-0005-0000-0000-0000B4040000}"/>
    <cellStyle name="Note 2 2 2 3" xfId="1210" xr:uid="{00000000-0005-0000-0000-0000B5040000}"/>
    <cellStyle name="Note 2 2 2 4" xfId="1211" xr:uid="{00000000-0005-0000-0000-0000B6040000}"/>
    <cellStyle name="Note 2 2 2 5" xfId="1212" xr:uid="{00000000-0005-0000-0000-0000B7040000}"/>
    <cellStyle name="Note 2 2 2 6" xfId="1213" xr:uid="{00000000-0005-0000-0000-0000B8040000}"/>
    <cellStyle name="Note 2 2 2 7" xfId="1214" xr:uid="{00000000-0005-0000-0000-0000B9040000}"/>
    <cellStyle name="Note 2 2 2 8" xfId="1215" xr:uid="{00000000-0005-0000-0000-0000BA040000}"/>
    <cellStyle name="Note 2 2 2 9" xfId="1216" xr:uid="{00000000-0005-0000-0000-0000BB040000}"/>
    <cellStyle name="Note 2 2 3" xfId="1217" xr:uid="{00000000-0005-0000-0000-0000BC040000}"/>
    <cellStyle name="Note 2 2 3 2" xfId="1218" xr:uid="{00000000-0005-0000-0000-0000BD040000}"/>
    <cellStyle name="Note 2 2 3 3" xfId="1219" xr:uid="{00000000-0005-0000-0000-0000BE040000}"/>
    <cellStyle name="Note 2 2 3 4" xfId="1220" xr:uid="{00000000-0005-0000-0000-0000BF040000}"/>
    <cellStyle name="Note 2 2 3 5" xfId="1221" xr:uid="{00000000-0005-0000-0000-0000C0040000}"/>
    <cellStyle name="Note 2 2 3 6" xfId="1222" xr:uid="{00000000-0005-0000-0000-0000C1040000}"/>
    <cellStyle name="Note 2 2 3 7" xfId="1223" xr:uid="{00000000-0005-0000-0000-0000C2040000}"/>
    <cellStyle name="Note 2 2 3 8" xfId="1224" xr:uid="{00000000-0005-0000-0000-0000C3040000}"/>
    <cellStyle name="Note 2 2 3 9" xfId="1225" xr:uid="{00000000-0005-0000-0000-0000C4040000}"/>
    <cellStyle name="Note 2 2 4" xfId="1226" xr:uid="{00000000-0005-0000-0000-0000C5040000}"/>
    <cellStyle name="Note 2 2 4 2" xfId="1227" xr:uid="{00000000-0005-0000-0000-0000C6040000}"/>
    <cellStyle name="Note 2 2 4 3" xfId="1228" xr:uid="{00000000-0005-0000-0000-0000C7040000}"/>
    <cellStyle name="Note 2 2 4 4" xfId="1229" xr:uid="{00000000-0005-0000-0000-0000C8040000}"/>
    <cellStyle name="Note 2 2 4 5" xfId="1230" xr:uid="{00000000-0005-0000-0000-0000C9040000}"/>
    <cellStyle name="Note 2 2 4 6" xfId="1231" xr:uid="{00000000-0005-0000-0000-0000CA040000}"/>
    <cellStyle name="Note 2 2 4 7" xfId="1232" xr:uid="{00000000-0005-0000-0000-0000CB040000}"/>
    <cellStyle name="Note 2 2 4 8" xfId="1233" xr:uid="{00000000-0005-0000-0000-0000CC040000}"/>
    <cellStyle name="Note 2 2 5" xfId="1234" xr:uid="{00000000-0005-0000-0000-0000CD040000}"/>
    <cellStyle name="Note 2 2 6" xfId="1235" xr:uid="{00000000-0005-0000-0000-0000CE040000}"/>
    <cellStyle name="Note 2 2 7" xfId="1236" xr:uid="{00000000-0005-0000-0000-0000CF040000}"/>
    <cellStyle name="Note 2 2 8" xfId="1237" xr:uid="{00000000-0005-0000-0000-0000D0040000}"/>
    <cellStyle name="Note 2 2 9" xfId="1238" xr:uid="{00000000-0005-0000-0000-0000D1040000}"/>
    <cellStyle name="Note 2 3" xfId="1239" xr:uid="{00000000-0005-0000-0000-0000D2040000}"/>
    <cellStyle name="Note 2 3 2" xfId="1240" xr:uid="{00000000-0005-0000-0000-0000D3040000}"/>
    <cellStyle name="Note 2 3 3" xfId="1241" xr:uid="{00000000-0005-0000-0000-0000D4040000}"/>
    <cellStyle name="Note 2 3 4" xfId="1242" xr:uid="{00000000-0005-0000-0000-0000D5040000}"/>
    <cellStyle name="Note 2 3 5" xfId="1243" xr:uid="{00000000-0005-0000-0000-0000D6040000}"/>
    <cellStyle name="Note 2 3 6" xfId="1244" xr:uid="{00000000-0005-0000-0000-0000D7040000}"/>
    <cellStyle name="Note 2 3 7" xfId="1245" xr:uid="{00000000-0005-0000-0000-0000D8040000}"/>
    <cellStyle name="Note 2 3 8" xfId="1246" xr:uid="{00000000-0005-0000-0000-0000D9040000}"/>
    <cellStyle name="Note 2 3 9" xfId="1247" xr:uid="{00000000-0005-0000-0000-0000DA040000}"/>
    <cellStyle name="Note 2 4" xfId="1248" xr:uid="{00000000-0005-0000-0000-0000DB040000}"/>
    <cellStyle name="Note 2 4 2" xfId="1249" xr:uid="{00000000-0005-0000-0000-0000DC040000}"/>
    <cellStyle name="Note 2 4 3" xfId="1250" xr:uid="{00000000-0005-0000-0000-0000DD040000}"/>
    <cellStyle name="Note 2 4 4" xfId="1251" xr:uid="{00000000-0005-0000-0000-0000DE040000}"/>
    <cellStyle name="Note 2 4 5" xfId="1252" xr:uid="{00000000-0005-0000-0000-0000DF040000}"/>
    <cellStyle name="Note 2 4 6" xfId="1253" xr:uid="{00000000-0005-0000-0000-0000E0040000}"/>
    <cellStyle name="Note 2 4 7" xfId="1254" xr:uid="{00000000-0005-0000-0000-0000E1040000}"/>
    <cellStyle name="Note 2 4 8" xfId="1255" xr:uid="{00000000-0005-0000-0000-0000E2040000}"/>
    <cellStyle name="Note 2 5" xfId="1256" xr:uid="{00000000-0005-0000-0000-0000E3040000}"/>
    <cellStyle name="Note 2 6" xfId="1257" xr:uid="{00000000-0005-0000-0000-0000E4040000}"/>
    <cellStyle name="Note 2 7" xfId="1258" xr:uid="{00000000-0005-0000-0000-0000E5040000}"/>
    <cellStyle name="Note 2 8" xfId="1259" xr:uid="{00000000-0005-0000-0000-0000E6040000}"/>
    <cellStyle name="Note 2 9" xfId="1260" xr:uid="{00000000-0005-0000-0000-0000E7040000}"/>
    <cellStyle name="Note 3" xfId="1261" xr:uid="{00000000-0005-0000-0000-0000E8040000}"/>
    <cellStyle name="Note 3 10" xfId="1262" xr:uid="{00000000-0005-0000-0000-0000E9040000}"/>
    <cellStyle name="Note 3 2" xfId="1263" xr:uid="{00000000-0005-0000-0000-0000EA040000}"/>
    <cellStyle name="Note 3 2 2" xfId="1264" xr:uid="{00000000-0005-0000-0000-0000EB040000}"/>
    <cellStyle name="Note 3 2 3" xfId="1265" xr:uid="{00000000-0005-0000-0000-0000EC040000}"/>
    <cellStyle name="Note 3 2 4" xfId="1266" xr:uid="{00000000-0005-0000-0000-0000ED040000}"/>
    <cellStyle name="Note 3 2 5" xfId="1267" xr:uid="{00000000-0005-0000-0000-0000EE040000}"/>
    <cellStyle name="Note 3 2 6" xfId="1268" xr:uid="{00000000-0005-0000-0000-0000EF040000}"/>
    <cellStyle name="Note 3 2 7" xfId="1269" xr:uid="{00000000-0005-0000-0000-0000F0040000}"/>
    <cellStyle name="Note 3 2 8" xfId="1270" xr:uid="{00000000-0005-0000-0000-0000F1040000}"/>
    <cellStyle name="Note 3 2 9" xfId="1271" xr:uid="{00000000-0005-0000-0000-0000F2040000}"/>
    <cellStyle name="Note 3 3" xfId="1272" xr:uid="{00000000-0005-0000-0000-0000F3040000}"/>
    <cellStyle name="Note 3 4" xfId="1273" xr:uid="{00000000-0005-0000-0000-0000F4040000}"/>
    <cellStyle name="Note 3 5" xfId="1274" xr:uid="{00000000-0005-0000-0000-0000F5040000}"/>
    <cellStyle name="Note 3 6" xfId="1275" xr:uid="{00000000-0005-0000-0000-0000F6040000}"/>
    <cellStyle name="Note 3 7" xfId="1276" xr:uid="{00000000-0005-0000-0000-0000F7040000}"/>
    <cellStyle name="Note 3 8" xfId="1277" xr:uid="{00000000-0005-0000-0000-0000F8040000}"/>
    <cellStyle name="Note 3 9" xfId="1278" xr:uid="{00000000-0005-0000-0000-0000F9040000}"/>
    <cellStyle name="Note 4" xfId="1279" xr:uid="{00000000-0005-0000-0000-0000FA040000}"/>
    <cellStyle name="Note 4 2" xfId="1280" xr:uid="{00000000-0005-0000-0000-0000FB040000}"/>
    <cellStyle name="Note 4 3" xfId="1281" xr:uid="{00000000-0005-0000-0000-0000FC040000}"/>
    <cellStyle name="Note 4 4" xfId="1282" xr:uid="{00000000-0005-0000-0000-0000FD040000}"/>
    <cellStyle name="Note 4 5" xfId="1283" xr:uid="{00000000-0005-0000-0000-0000FE040000}"/>
    <cellStyle name="Note 4 6" xfId="1284" xr:uid="{00000000-0005-0000-0000-0000FF040000}"/>
    <cellStyle name="Note 4 7" xfId="1285" xr:uid="{00000000-0005-0000-0000-000000050000}"/>
    <cellStyle name="Note 4 8" xfId="1286" xr:uid="{00000000-0005-0000-0000-000001050000}"/>
    <cellStyle name="Note 4 9" xfId="1287" xr:uid="{00000000-0005-0000-0000-000002050000}"/>
    <cellStyle name="Note 5" xfId="1288" xr:uid="{00000000-0005-0000-0000-000003050000}"/>
    <cellStyle name="Note 5 2" xfId="1289" xr:uid="{00000000-0005-0000-0000-000004050000}"/>
    <cellStyle name="Note 5 3" xfId="1290" xr:uid="{00000000-0005-0000-0000-000005050000}"/>
    <cellStyle name="Note 5 4" xfId="1291" xr:uid="{00000000-0005-0000-0000-000006050000}"/>
    <cellStyle name="Note 5 5" xfId="1292" xr:uid="{00000000-0005-0000-0000-000007050000}"/>
    <cellStyle name="Note 5 6" xfId="1293" xr:uid="{00000000-0005-0000-0000-000008050000}"/>
    <cellStyle name="Note 5 7" xfId="1294" xr:uid="{00000000-0005-0000-0000-000009050000}"/>
    <cellStyle name="Note 5 8" xfId="1295" xr:uid="{00000000-0005-0000-0000-00000A050000}"/>
    <cellStyle name="Note 5 9" xfId="1296" xr:uid="{00000000-0005-0000-0000-00000B050000}"/>
    <cellStyle name="Note 6" xfId="1297" xr:uid="{00000000-0005-0000-0000-00000C050000}"/>
    <cellStyle name="Note 7" xfId="1298" xr:uid="{00000000-0005-0000-0000-00000D050000}"/>
    <cellStyle name="Note 8" xfId="1299" xr:uid="{00000000-0005-0000-0000-00000E050000}"/>
    <cellStyle name="Note 9" xfId="1300" xr:uid="{00000000-0005-0000-0000-00000F050000}"/>
    <cellStyle name="ObmHidden" xfId="1301" xr:uid="{00000000-0005-0000-0000-000010050000}"/>
    <cellStyle name="Output" xfId="38" builtinId="21" customBuiltin="1"/>
    <cellStyle name="Output 10" xfId="1302" xr:uid="{00000000-0005-0000-0000-000012050000}"/>
    <cellStyle name="Output 11" xfId="1303" xr:uid="{00000000-0005-0000-0000-000013050000}"/>
    <cellStyle name="Output 12" xfId="1304" xr:uid="{00000000-0005-0000-0000-000014050000}"/>
    <cellStyle name="Output 2" xfId="1305" xr:uid="{00000000-0005-0000-0000-000015050000}"/>
    <cellStyle name="Output 2 10" xfId="1306" xr:uid="{00000000-0005-0000-0000-000016050000}"/>
    <cellStyle name="Output 2 11" xfId="1307" xr:uid="{00000000-0005-0000-0000-000017050000}"/>
    <cellStyle name="Output 2 12" xfId="1308" xr:uid="{00000000-0005-0000-0000-000018050000}"/>
    <cellStyle name="Output 2 2" xfId="1309" xr:uid="{00000000-0005-0000-0000-000019050000}"/>
    <cellStyle name="Output 2 2 10" xfId="1310" xr:uid="{00000000-0005-0000-0000-00001A050000}"/>
    <cellStyle name="Output 2 2 11" xfId="1311" xr:uid="{00000000-0005-0000-0000-00001B050000}"/>
    <cellStyle name="Output 2 2 2" xfId="1312" xr:uid="{00000000-0005-0000-0000-00001C050000}"/>
    <cellStyle name="Output 2 2 2 10" xfId="1313" xr:uid="{00000000-0005-0000-0000-00001D050000}"/>
    <cellStyle name="Output 2 2 2 11" xfId="1314" xr:uid="{00000000-0005-0000-0000-00001E050000}"/>
    <cellStyle name="Output 2 2 2 2" xfId="1315" xr:uid="{00000000-0005-0000-0000-00001F050000}"/>
    <cellStyle name="Output 2 2 2 3" xfId="1316" xr:uid="{00000000-0005-0000-0000-000020050000}"/>
    <cellStyle name="Output 2 2 2 4" xfId="1317" xr:uid="{00000000-0005-0000-0000-000021050000}"/>
    <cellStyle name="Output 2 2 2 5" xfId="1318" xr:uid="{00000000-0005-0000-0000-000022050000}"/>
    <cellStyle name="Output 2 2 2 6" xfId="1319" xr:uid="{00000000-0005-0000-0000-000023050000}"/>
    <cellStyle name="Output 2 2 2 7" xfId="1320" xr:uid="{00000000-0005-0000-0000-000024050000}"/>
    <cellStyle name="Output 2 2 2 8" xfId="1321" xr:uid="{00000000-0005-0000-0000-000025050000}"/>
    <cellStyle name="Output 2 2 2 9" xfId="1322" xr:uid="{00000000-0005-0000-0000-000026050000}"/>
    <cellStyle name="Output 2 2 3" xfId="1323" xr:uid="{00000000-0005-0000-0000-000027050000}"/>
    <cellStyle name="Output 2 2 3 10" xfId="1324" xr:uid="{00000000-0005-0000-0000-000028050000}"/>
    <cellStyle name="Output 2 2 3 11" xfId="1325" xr:uid="{00000000-0005-0000-0000-000029050000}"/>
    <cellStyle name="Output 2 2 3 2" xfId="1326" xr:uid="{00000000-0005-0000-0000-00002A050000}"/>
    <cellStyle name="Output 2 2 3 3" xfId="1327" xr:uid="{00000000-0005-0000-0000-00002B050000}"/>
    <cellStyle name="Output 2 2 3 4" xfId="1328" xr:uid="{00000000-0005-0000-0000-00002C050000}"/>
    <cellStyle name="Output 2 2 3 5" xfId="1329" xr:uid="{00000000-0005-0000-0000-00002D050000}"/>
    <cellStyle name="Output 2 2 3 6" xfId="1330" xr:uid="{00000000-0005-0000-0000-00002E050000}"/>
    <cellStyle name="Output 2 2 3 7" xfId="1331" xr:uid="{00000000-0005-0000-0000-00002F050000}"/>
    <cellStyle name="Output 2 2 3 8" xfId="1332" xr:uid="{00000000-0005-0000-0000-000030050000}"/>
    <cellStyle name="Output 2 2 3 9" xfId="1333" xr:uid="{00000000-0005-0000-0000-000031050000}"/>
    <cellStyle name="Output 2 2 4" xfId="1334" xr:uid="{00000000-0005-0000-0000-000032050000}"/>
    <cellStyle name="Output 2 2 4 10" xfId="1335" xr:uid="{00000000-0005-0000-0000-000033050000}"/>
    <cellStyle name="Output 2 2 4 2" xfId="1336" xr:uid="{00000000-0005-0000-0000-000034050000}"/>
    <cellStyle name="Output 2 2 4 3" xfId="1337" xr:uid="{00000000-0005-0000-0000-000035050000}"/>
    <cellStyle name="Output 2 2 4 4" xfId="1338" xr:uid="{00000000-0005-0000-0000-000036050000}"/>
    <cellStyle name="Output 2 2 4 5" xfId="1339" xr:uid="{00000000-0005-0000-0000-000037050000}"/>
    <cellStyle name="Output 2 2 4 6" xfId="1340" xr:uid="{00000000-0005-0000-0000-000038050000}"/>
    <cellStyle name="Output 2 2 4 7" xfId="1341" xr:uid="{00000000-0005-0000-0000-000039050000}"/>
    <cellStyle name="Output 2 2 4 8" xfId="1342" xr:uid="{00000000-0005-0000-0000-00003A050000}"/>
    <cellStyle name="Output 2 2 4 9" xfId="1343" xr:uid="{00000000-0005-0000-0000-00003B050000}"/>
    <cellStyle name="Output 2 2 5" xfId="1344" xr:uid="{00000000-0005-0000-0000-00003C050000}"/>
    <cellStyle name="Output 2 2 6" xfId="1345" xr:uid="{00000000-0005-0000-0000-00003D050000}"/>
    <cellStyle name="Output 2 2 7" xfId="1346" xr:uid="{00000000-0005-0000-0000-00003E050000}"/>
    <cellStyle name="Output 2 2 8" xfId="1347" xr:uid="{00000000-0005-0000-0000-00003F050000}"/>
    <cellStyle name="Output 2 2 9" xfId="1348" xr:uid="{00000000-0005-0000-0000-000040050000}"/>
    <cellStyle name="Output 2 3" xfId="1349" xr:uid="{00000000-0005-0000-0000-000041050000}"/>
    <cellStyle name="Output 2 3 10" xfId="1350" xr:uid="{00000000-0005-0000-0000-000042050000}"/>
    <cellStyle name="Output 2 3 11" xfId="1351" xr:uid="{00000000-0005-0000-0000-000043050000}"/>
    <cellStyle name="Output 2 3 2" xfId="1352" xr:uid="{00000000-0005-0000-0000-000044050000}"/>
    <cellStyle name="Output 2 3 3" xfId="1353" xr:uid="{00000000-0005-0000-0000-000045050000}"/>
    <cellStyle name="Output 2 3 4" xfId="1354" xr:uid="{00000000-0005-0000-0000-000046050000}"/>
    <cellStyle name="Output 2 3 5" xfId="1355" xr:uid="{00000000-0005-0000-0000-000047050000}"/>
    <cellStyle name="Output 2 3 6" xfId="1356" xr:uid="{00000000-0005-0000-0000-000048050000}"/>
    <cellStyle name="Output 2 3 7" xfId="1357" xr:uid="{00000000-0005-0000-0000-000049050000}"/>
    <cellStyle name="Output 2 3 8" xfId="1358" xr:uid="{00000000-0005-0000-0000-00004A050000}"/>
    <cellStyle name="Output 2 3 9" xfId="1359" xr:uid="{00000000-0005-0000-0000-00004B050000}"/>
    <cellStyle name="Output 2 4" xfId="1360" xr:uid="{00000000-0005-0000-0000-00004C050000}"/>
    <cellStyle name="Output 2 5" xfId="1361" xr:uid="{00000000-0005-0000-0000-00004D050000}"/>
    <cellStyle name="Output 2 6" xfId="1362" xr:uid="{00000000-0005-0000-0000-00004E050000}"/>
    <cellStyle name="Output 2 7" xfId="1363" xr:uid="{00000000-0005-0000-0000-00004F050000}"/>
    <cellStyle name="Output 2 8" xfId="1364" xr:uid="{00000000-0005-0000-0000-000050050000}"/>
    <cellStyle name="Output 2 9" xfId="1365" xr:uid="{00000000-0005-0000-0000-000051050000}"/>
    <cellStyle name="Output 3" xfId="1366" xr:uid="{00000000-0005-0000-0000-000052050000}"/>
    <cellStyle name="Output 3 10" xfId="1367" xr:uid="{00000000-0005-0000-0000-000053050000}"/>
    <cellStyle name="Output 3 11" xfId="1368" xr:uid="{00000000-0005-0000-0000-000054050000}"/>
    <cellStyle name="Output 3 2" xfId="1369" xr:uid="{00000000-0005-0000-0000-000055050000}"/>
    <cellStyle name="Output 3 3" xfId="1370" xr:uid="{00000000-0005-0000-0000-000056050000}"/>
    <cellStyle name="Output 3 4" xfId="1371" xr:uid="{00000000-0005-0000-0000-000057050000}"/>
    <cellStyle name="Output 3 5" xfId="1372" xr:uid="{00000000-0005-0000-0000-000058050000}"/>
    <cellStyle name="Output 3 6" xfId="1373" xr:uid="{00000000-0005-0000-0000-000059050000}"/>
    <cellStyle name="Output 3 7" xfId="1374" xr:uid="{00000000-0005-0000-0000-00005A050000}"/>
    <cellStyle name="Output 3 8" xfId="1375" xr:uid="{00000000-0005-0000-0000-00005B050000}"/>
    <cellStyle name="Output 3 9" xfId="1376" xr:uid="{00000000-0005-0000-0000-00005C050000}"/>
    <cellStyle name="Output 4" xfId="1377" xr:uid="{00000000-0005-0000-0000-00005D050000}"/>
    <cellStyle name="Output 4 10" xfId="1378" xr:uid="{00000000-0005-0000-0000-00005E050000}"/>
    <cellStyle name="Output 4 11" xfId="1379" xr:uid="{00000000-0005-0000-0000-00005F050000}"/>
    <cellStyle name="Output 4 2" xfId="1380" xr:uid="{00000000-0005-0000-0000-000060050000}"/>
    <cellStyle name="Output 4 3" xfId="1381" xr:uid="{00000000-0005-0000-0000-000061050000}"/>
    <cellStyle name="Output 4 4" xfId="1382" xr:uid="{00000000-0005-0000-0000-000062050000}"/>
    <cellStyle name="Output 4 5" xfId="1383" xr:uid="{00000000-0005-0000-0000-000063050000}"/>
    <cellStyle name="Output 4 6" xfId="1384" xr:uid="{00000000-0005-0000-0000-000064050000}"/>
    <cellStyle name="Output 4 7" xfId="1385" xr:uid="{00000000-0005-0000-0000-000065050000}"/>
    <cellStyle name="Output 4 8" xfId="1386" xr:uid="{00000000-0005-0000-0000-000066050000}"/>
    <cellStyle name="Output 4 9" xfId="1387" xr:uid="{00000000-0005-0000-0000-000067050000}"/>
    <cellStyle name="Output 5" xfId="1388" xr:uid="{00000000-0005-0000-0000-000068050000}"/>
    <cellStyle name="Output 6" xfId="1389" xr:uid="{00000000-0005-0000-0000-000069050000}"/>
    <cellStyle name="Output 7" xfId="1390" xr:uid="{00000000-0005-0000-0000-00006A050000}"/>
    <cellStyle name="Output 8" xfId="1391" xr:uid="{00000000-0005-0000-0000-00006B050000}"/>
    <cellStyle name="Output 9" xfId="1392" xr:uid="{00000000-0005-0000-0000-00006C050000}"/>
    <cellStyle name="Percent 1" xfId="1393" xr:uid="{00000000-0005-0000-0000-00006D050000}"/>
    <cellStyle name="Percent 10" xfId="1394" xr:uid="{00000000-0005-0000-0000-00006E050000}"/>
    <cellStyle name="Percent 11" xfId="1395" xr:uid="{00000000-0005-0000-0000-00006F050000}"/>
    <cellStyle name="Percent 12" xfId="1396" xr:uid="{00000000-0005-0000-0000-000070050000}"/>
    <cellStyle name="Percent 13" xfId="1397" xr:uid="{00000000-0005-0000-0000-000071050000}"/>
    <cellStyle name="Percent 14" xfId="1398" xr:uid="{00000000-0005-0000-0000-000072050000}"/>
    <cellStyle name="Percent 15" xfId="1399" xr:uid="{00000000-0005-0000-0000-000073050000}"/>
    <cellStyle name="Percent 16" xfId="1400" xr:uid="{00000000-0005-0000-0000-000074050000}"/>
    <cellStyle name="Percent 17" xfId="1401" xr:uid="{00000000-0005-0000-0000-000075050000}"/>
    <cellStyle name="Percent 2" xfId="45" xr:uid="{00000000-0005-0000-0000-000076050000}"/>
    <cellStyle name="Percent 2 2" xfId="1402" xr:uid="{00000000-0005-0000-0000-000077050000}"/>
    <cellStyle name="Percent 3" xfId="1403" xr:uid="{00000000-0005-0000-0000-000078050000}"/>
    <cellStyle name="Percent 3 2" xfId="1404" xr:uid="{00000000-0005-0000-0000-000079050000}"/>
    <cellStyle name="Percent 4" xfId="1405" xr:uid="{00000000-0005-0000-0000-00007A050000}"/>
    <cellStyle name="Percent 4 2" xfId="1406" xr:uid="{00000000-0005-0000-0000-00007B050000}"/>
    <cellStyle name="Percent 5" xfId="1407" xr:uid="{00000000-0005-0000-0000-00007C050000}"/>
    <cellStyle name="Percent 5 2" xfId="1408" xr:uid="{00000000-0005-0000-0000-00007D050000}"/>
    <cellStyle name="Percent 6" xfId="1409" xr:uid="{00000000-0005-0000-0000-00007E050000}"/>
    <cellStyle name="Percent 6 2" xfId="1410" xr:uid="{00000000-0005-0000-0000-00007F050000}"/>
    <cellStyle name="Percent 7" xfId="1411" xr:uid="{00000000-0005-0000-0000-000080050000}"/>
    <cellStyle name="Percent 7 2" xfId="1412" xr:uid="{00000000-0005-0000-0000-000081050000}"/>
    <cellStyle name="Percent 7 3" xfId="1413" xr:uid="{00000000-0005-0000-0000-000082050000}"/>
    <cellStyle name="Percent 8" xfId="1414" xr:uid="{00000000-0005-0000-0000-000083050000}"/>
    <cellStyle name="Percent 8 2" xfId="1415" xr:uid="{00000000-0005-0000-0000-000084050000}"/>
    <cellStyle name="Percent 8 3" xfId="1416" xr:uid="{00000000-0005-0000-0000-000085050000}"/>
    <cellStyle name="Percent 9" xfId="1417" xr:uid="{00000000-0005-0000-0000-000086050000}"/>
    <cellStyle name="Title" xfId="39" builtinId="15" customBuiltin="1"/>
    <cellStyle name="Title 2" xfId="1418" xr:uid="{00000000-0005-0000-0000-000088050000}"/>
    <cellStyle name="Title 3" xfId="1419" xr:uid="{00000000-0005-0000-0000-000089050000}"/>
    <cellStyle name="Title 4" xfId="1420" xr:uid="{00000000-0005-0000-0000-00008A050000}"/>
    <cellStyle name="Total" xfId="40" builtinId="25" customBuiltin="1"/>
    <cellStyle name="Total 10" xfId="1421" xr:uid="{00000000-0005-0000-0000-00008C050000}"/>
    <cellStyle name="Total 11" xfId="1422" xr:uid="{00000000-0005-0000-0000-00008D050000}"/>
    <cellStyle name="Total 12" xfId="1423" xr:uid="{00000000-0005-0000-0000-00008E050000}"/>
    <cellStyle name="Total 2" xfId="1424" xr:uid="{00000000-0005-0000-0000-00008F050000}"/>
    <cellStyle name="Total 2 10" xfId="1425" xr:uid="{00000000-0005-0000-0000-000090050000}"/>
    <cellStyle name="Total 2 11" xfId="1426" xr:uid="{00000000-0005-0000-0000-000091050000}"/>
    <cellStyle name="Total 2 12" xfId="1427" xr:uid="{00000000-0005-0000-0000-000092050000}"/>
    <cellStyle name="Total 2 2" xfId="1428" xr:uid="{00000000-0005-0000-0000-000093050000}"/>
    <cellStyle name="Total 2 2 10" xfId="1429" xr:uid="{00000000-0005-0000-0000-000094050000}"/>
    <cellStyle name="Total 2 2 11" xfId="1430" xr:uid="{00000000-0005-0000-0000-000095050000}"/>
    <cellStyle name="Total 2 2 2" xfId="1431" xr:uid="{00000000-0005-0000-0000-000096050000}"/>
    <cellStyle name="Total 2 2 2 10" xfId="1432" xr:uid="{00000000-0005-0000-0000-000097050000}"/>
    <cellStyle name="Total 2 2 2 11" xfId="1433" xr:uid="{00000000-0005-0000-0000-000098050000}"/>
    <cellStyle name="Total 2 2 2 2" xfId="1434" xr:uid="{00000000-0005-0000-0000-000099050000}"/>
    <cellStyle name="Total 2 2 2 3" xfId="1435" xr:uid="{00000000-0005-0000-0000-00009A050000}"/>
    <cellStyle name="Total 2 2 2 4" xfId="1436" xr:uid="{00000000-0005-0000-0000-00009B050000}"/>
    <cellStyle name="Total 2 2 2 5" xfId="1437" xr:uid="{00000000-0005-0000-0000-00009C050000}"/>
    <cellStyle name="Total 2 2 2 6" xfId="1438" xr:uid="{00000000-0005-0000-0000-00009D050000}"/>
    <cellStyle name="Total 2 2 2 7" xfId="1439" xr:uid="{00000000-0005-0000-0000-00009E050000}"/>
    <cellStyle name="Total 2 2 2 8" xfId="1440" xr:uid="{00000000-0005-0000-0000-00009F050000}"/>
    <cellStyle name="Total 2 2 2 9" xfId="1441" xr:uid="{00000000-0005-0000-0000-0000A0050000}"/>
    <cellStyle name="Total 2 2 3" xfId="1442" xr:uid="{00000000-0005-0000-0000-0000A1050000}"/>
    <cellStyle name="Total 2 2 3 10" xfId="1443" xr:uid="{00000000-0005-0000-0000-0000A2050000}"/>
    <cellStyle name="Total 2 2 3 11" xfId="1444" xr:uid="{00000000-0005-0000-0000-0000A3050000}"/>
    <cellStyle name="Total 2 2 3 2" xfId="1445" xr:uid="{00000000-0005-0000-0000-0000A4050000}"/>
    <cellStyle name="Total 2 2 3 3" xfId="1446" xr:uid="{00000000-0005-0000-0000-0000A5050000}"/>
    <cellStyle name="Total 2 2 3 4" xfId="1447" xr:uid="{00000000-0005-0000-0000-0000A6050000}"/>
    <cellStyle name="Total 2 2 3 5" xfId="1448" xr:uid="{00000000-0005-0000-0000-0000A7050000}"/>
    <cellStyle name="Total 2 2 3 6" xfId="1449" xr:uid="{00000000-0005-0000-0000-0000A8050000}"/>
    <cellStyle name="Total 2 2 3 7" xfId="1450" xr:uid="{00000000-0005-0000-0000-0000A9050000}"/>
    <cellStyle name="Total 2 2 3 8" xfId="1451" xr:uid="{00000000-0005-0000-0000-0000AA050000}"/>
    <cellStyle name="Total 2 2 3 9" xfId="1452" xr:uid="{00000000-0005-0000-0000-0000AB050000}"/>
    <cellStyle name="Total 2 2 4" xfId="1453" xr:uid="{00000000-0005-0000-0000-0000AC050000}"/>
    <cellStyle name="Total 2 2 4 10" xfId="1454" xr:uid="{00000000-0005-0000-0000-0000AD050000}"/>
    <cellStyle name="Total 2 2 4 2" xfId="1455" xr:uid="{00000000-0005-0000-0000-0000AE050000}"/>
    <cellStyle name="Total 2 2 4 3" xfId="1456" xr:uid="{00000000-0005-0000-0000-0000AF050000}"/>
    <cellStyle name="Total 2 2 4 4" xfId="1457" xr:uid="{00000000-0005-0000-0000-0000B0050000}"/>
    <cellStyle name="Total 2 2 4 5" xfId="1458" xr:uid="{00000000-0005-0000-0000-0000B1050000}"/>
    <cellStyle name="Total 2 2 4 6" xfId="1459" xr:uid="{00000000-0005-0000-0000-0000B2050000}"/>
    <cellStyle name="Total 2 2 4 7" xfId="1460" xr:uid="{00000000-0005-0000-0000-0000B3050000}"/>
    <cellStyle name="Total 2 2 4 8" xfId="1461" xr:uid="{00000000-0005-0000-0000-0000B4050000}"/>
    <cellStyle name="Total 2 2 4 9" xfId="1462" xr:uid="{00000000-0005-0000-0000-0000B5050000}"/>
    <cellStyle name="Total 2 2 5" xfId="1463" xr:uid="{00000000-0005-0000-0000-0000B6050000}"/>
    <cellStyle name="Total 2 2 6" xfId="1464" xr:uid="{00000000-0005-0000-0000-0000B7050000}"/>
    <cellStyle name="Total 2 2 7" xfId="1465" xr:uid="{00000000-0005-0000-0000-0000B8050000}"/>
    <cellStyle name="Total 2 2 8" xfId="1466" xr:uid="{00000000-0005-0000-0000-0000B9050000}"/>
    <cellStyle name="Total 2 2 9" xfId="1467" xr:uid="{00000000-0005-0000-0000-0000BA050000}"/>
    <cellStyle name="Total 2 3" xfId="1468" xr:uid="{00000000-0005-0000-0000-0000BB050000}"/>
    <cellStyle name="Total 2 3 10" xfId="1469" xr:uid="{00000000-0005-0000-0000-0000BC050000}"/>
    <cellStyle name="Total 2 3 11" xfId="1470" xr:uid="{00000000-0005-0000-0000-0000BD050000}"/>
    <cellStyle name="Total 2 3 2" xfId="1471" xr:uid="{00000000-0005-0000-0000-0000BE050000}"/>
    <cellStyle name="Total 2 3 3" xfId="1472" xr:uid="{00000000-0005-0000-0000-0000BF050000}"/>
    <cellStyle name="Total 2 3 4" xfId="1473" xr:uid="{00000000-0005-0000-0000-0000C0050000}"/>
    <cellStyle name="Total 2 3 5" xfId="1474" xr:uid="{00000000-0005-0000-0000-0000C1050000}"/>
    <cellStyle name="Total 2 3 6" xfId="1475" xr:uid="{00000000-0005-0000-0000-0000C2050000}"/>
    <cellStyle name="Total 2 3 7" xfId="1476" xr:uid="{00000000-0005-0000-0000-0000C3050000}"/>
    <cellStyle name="Total 2 3 8" xfId="1477" xr:uid="{00000000-0005-0000-0000-0000C4050000}"/>
    <cellStyle name="Total 2 3 9" xfId="1478" xr:uid="{00000000-0005-0000-0000-0000C5050000}"/>
    <cellStyle name="Total 2 4" xfId="1479" xr:uid="{00000000-0005-0000-0000-0000C6050000}"/>
    <cellStyle name="Total 2 5" xfId="1480" xr:uid="{00000000-0005-0000-0000-0000C7050000}"/>
    <cellStyle name="Total 2 6" xfId="1481" xr:uid="{00000000-0005-0000-0000-0000C8050000}"/>
    <cellStyle name="Total 2 7" xfId="1482" xr:uid="{00000000-0005-0000-0000-0000C9050000}"/>
    <cellStyle name="Total 2 8" xfId="1483" xr:uid="{00000000-0005-0000-0000-0000CA050000}"/>
    <cellStyle name="Total 2 9" xfId="1484" xr:uid="{00000000-0005-0000-0000-0000CB050000}"/>
    <cellStyle name="Total 3" xfId="1485" xr:uid="{00000000-0005-0000-0000-0000CC050000}"/>
    <cellStyle name="Total 3 10" xfId="1486" xr:uid="{00000000-0005-0000-0000-0000CD050000}"/>
    <cellStyle name="Total 3 11" xfId="1487" xr:uid="{00000000-0005-0000-0000-0000CE050000}"/>
    <cellStyle name="Total 3 2" xfId="1488" xr:uid="{00000000-0005-0000-0000-0000CF050000}"/>
    <cellStyle name="Total 3 3" xfId="1489" xr:uid="{00000000-0005-0000-0000-0000D0050000}"/>
    <cellStyle name="Total 3 4" xfId="1490" xr:uid="{00000000-0005-0000-0000-0000D1050000}"/>
    <cellStyle name="Total 3 5" xfId="1491" xr:uid="{00000000-0005-0000-0000-0000D2050000}"/>
    <cellStyle name="Total 3 6" xfId="1492" xr:uid="{00000000-0005-0000-0000-0000D3050000}"/>
    <cellStyle name="Total 3 7" xfId="1493" xr:uid="{00000000-0005-0000-0000-0000D4050000}"/>
    <cellStyle name="Total 3 8" xfId="1494" xr:uid="{00000000-0005-0000-0000-0000D5050000}"/>
    <cellStyle name="Total 3 9" xfId="1495" xr:uid="{00000000-0005-0000-0000-0000D6050000}"/>
    <cellStyle name="Total 4" xfId="1496" xr:uid="{00000000-0005-0000-0000-0000D7050000}"/>
    <cellStyle name="Total 4 10" xfId="1497" xr:uid="{00000000-0005-0000-0000-0000D8050000}"/>
    <cellStyle name="Total 4 11" xfId="1498" xr:uid="{00000000-0005-0000-0000-0000D9050000}"/>
    <cellStyle name="Total 4 2" xfId="1499" xr:uid="{00000000-0005-0000-0000-0000DA050000}"/>
    <cellStyle name="Total 4 3" xfId="1500" xr:uid="{00000000-0005-0000-0000-0000DB050000}"/>
    <cellStyle name="Total 4 4" xfId="1501" xr:uid="{00000000-0005-0000-0000-0000DC050000}"/>
    <cellStyle name="Total 4 5" xfId="1502" xr:uid="{00000000-0005-0000-0000-0000DD050000}"/>
    <cellStyle name="Total 4 6" xfId="1503" xr:uid="{00000000-0005-0000-0000-0000DE050000}"/>
    <cellStyle name="Total 4 7" xfId="1504" xr:uid="{00000000-0005-0000-0000-0000DF050000}"/>
    <cellStyle name="Total 4 8" xfId="1505" xr:uid="{00000000-0005-0000-0000-0000E0050000}"/>
    <cellStyle name="Total 4 9" xfId="1506" xr:uid="{00000000-0005-0000-0000-0000E1050000}"/>
    <cellStyle name="Total 5" xfId="1507" xr:uid="{00000000-0005-0000-0000-0000E2050000}"/>
    <cellStyle name="Total 6" xfId="1508" xr:uid="{00000000-0005-0000-0000-0000E3050000}"/>
    <cellStyle name="Total 7" xfId="1509" xr:uid="{00000000-0005-0000-0000-0000E4050000}"/>
    <cellStyle name="Total 8" xfId="1510" xr:uid="{00000000-0005-0000-0000-0000E5050000}"/>
    <cellStyle name="Total 9" xfId="1511" xr:uid="{00000000-0005-0000-0000-0000E6050000}"/>
    <cellStyle name="Warning Text" xfId="41" builtinId="11" customBuiltin="1"/>
    <cellStyle name="Warning Text 2" xfId="1512" xr:uid="{00000000-0005-0000-0000-0000E8050000}"/>
    <cellStyle name="Warning Text 3" xfId="1513" xr:uid="{00000000-0005-0000-0000-0000E9050000}"/>
    <cellStyle name="Warning Text 4" xfId="1514" xr:uid="{00000000-0005-0000-0000-0000EA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143933</xdr:rowOff>
    </xdr:from>
    <xdr:to>
      <xdr:col>10</xdr:col>
      <xdr:colOff>931333</xdr:colOff>
      <xdr:row>29</xdr:row>
      <xdr:rowOff>148167</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3972983"/>
          <a:ext cx="9618133" cy="975784"/>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000"/>
            </a:lnSpc>
            <a:defRPr sz="1000"/>
          </a:pPr>
          <a:r>
            <a:rPr lang="en-US" sz="1000" b="1" i="0" u="none" strike="noStrike" baseline="0">
              <a:solidFill>
                <a:srgbClr val="000000"/>
              </a:solidFill>
              <a:latin typeface="ARIAL"/>
              <a:cs typeface="ARIAL"/>
            </a:rPr>
            <a:t>Describe the nature of the expenses that are being funded by the decap: </a:t>
          </a:r>
        </a:p>
        <a:p>
          <a:pPr algn="l" rtl="0">
            <a:lnSpc>
              <a:spcPts val="1100"/>
            </a:lnSpc>
            <a:defRPr sz="1000"/>
          </a:pPr>
          <a:r>
            <a:rPr lang="en-US" sz="1100" b="0" i="0" u="none" strike="noStrike" baseline="0">
              <a:solidFill>
                <a:srgbClr val="FF0000"/>
              </a:solidFill>
              <a:latin typeface="Arial"/>
              <a:cs typeface="Arial"/>
            </a:rPr>
            <a:t>Please describe the nature of the expenses that the decap will cover (i.e. salary, general operating costs, financial aid)., including the name and title of individuals whose salaries are being funded by the decap.</a:t>
          </a:r>
          <a:endParaRPr lang="en-US" sz="1100" b="0" i="0" u="none" strike="noStrike" baseline="0">
            <a:solidFill>
              <a:srgbClr val="0000FF"/>
            </a:solidFill>
            <a:latin typeface="Arial"/>
            <a:cs typeface="Arial"/>
          </a:endParaRPr>
        </a:p>
        <a:p>
          <a:pPr algn="l" rtl="0">
            <a:lnSpc>
              <a:spcPts val="1100"/>
            </a:lnSpc>
            <a:defRPr sz="1000"/>
          </a:pPr>
          <a:endParaRPr lang="en-US" sz="1100" b="0" i="0" u="none" strike="noStrike" baseline="0">
            <a:solidFill>
              <a:srgbClr val="0000FF"/>
            </a:solidFill>
            <a:latin typeface="Arial"/>
            <a:cs typeface="Arial"/>
          </a:endParaRPr>
        </a:p>
        <a:p>
          <a:pPr algn="l" rtl="0">
            <a:lnSpc>
              <a:spcPts val="1000"/>
            </a:lnSpc>
            <a:defRPr sz="1000"/>
          </a:pPr>
          <a:endParaRPr lang="en-US" sz="1100" b="0" i="0" u="none" strike="noStrike" baseline="0">
            <a:solidFill>
              <a:srgbClr val="0000FF"/>
            </a:solidFill>
            <a:latin typeface="Arial"/>
            <a:cs typeface="Arial"/>
          </a:endParaRPr>
        </a:p>
        <a:p>
          <a:pPr algn="l" rtl="0">
            <a:lnSpc>
              <a:spcPts val="1100"/>
            </a:lnSpc>
            <a:defRPr sz="1000"/>
          </a:pPr>
          <a:endParaRPr lang="en-US" sz="1100" b="0" i="0" u="none" strike="noStrike" baseline="0">
            <a:solidFill>
              <a:srgbClr val="0000FF"/>
            </a:solidFill>
            <a:latin typeface="Arial"/>
            <a:cs typeface="Arial"/>
          </a:endParaRPr>
        </a:p>
        <a:p>
          <a:pPr algn="l" rtl="0">
            <a:lnSpc>
              <a:spcPts val="1000"/>
            </a:lnSpc>
            <a:defRPr sz="1000"/>
          </a:pPr>
          <a:endParaRPr lang="en-US" sz="1100" b="0" i="0" u="none" strike="noStrike" baseline="0">
            <a:solidFill>
              <a:srgbClr val="0000FF"/>
            </a:solidFill>
            <a:latin typeface="Arial"/>
            <a:cs typeface="Arial"/>
          </a:endParaRPr>
        </a:p>
        <a:p>
          <a:pPr algn="l" rtl="0">
            <a:lnSpc>
              <a:spcPts val="1000"/>
            </a:lnSpc>
            <a:defRPr sz="1000"/>
          </a:pPr>
          <a:endParaRPr lang="en-US" sz="1100" b="0" i="0" u="none" strike="noStrike" baseline="0">
            <a:solidFill>
              <a:srgbClr val="0000FF"/>
            </a:solidFill>
            <a:latin typeface="Arial"/>
            <a:cs typeface="Arial"/>
          </a:endParaRPr>
        </a:p>
      </xdr:txBody>
    </xdr:sp>
    <xdr:clientData/>
  </xdr:twoCellAnchor>
  <xdr:twoCellAnchor>
    <xdr:from>
      <xdr:col>0</xdr:col>
      <xdr:colOff>0</xdr:colOff>
      <xdr:row>37</xdr:row>
      <xdr:rowOff>148167</xdr:rowOff>
    </xdr:from>
    <xdr:to>
      <xdr:col>10</xdr:col>
      <xdr:colOff>931332</xdr:colOff>
      <xdr:row>44</xdr:row>
      <xdr:rowOff>21167</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0" y="6263217"/>
          <a:ext cx="9618132" cy="10064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000000"/>
              </a:solidFill>
              <a:latin typeface="Arial"/>
              <a:cs typeface="Arial"/>
            </a:rPr>
            <a:t>Describe the rationale or need for the decap, including</a:t>
          </a:r>
          <a:r>
            <a:rPr lang="en-US" sz="1100" b="1" i="0" strike="noStrike" baseline="0">
              <a:solidFill>
                <a:srgbClr val="000000"/>
              </a:solidFill>
              <a:latin typeface="Arial"/>
              <a:cs typeface="Arial"/>
            </a:rPr>
            <a:t> your consideration vs. other alternatives</a:t>
          </a:r>
          <a:r>
            <a:rPr lang="en-US" sz="1100" b="1" i="0" strike="noStrike">
              <a:solidFill>
                <a:srgbClr val="000000"/>
              </a:solidFill>
              <a:latin typeface="Arial"/>
              <a:cs typeface="Arial"/>
            </a:rPr>
            <a:t>:</a:t>
          </a:r>
        </a:p>
        <a:p>
          <a:pPr algn="l" rtl="1">
            <a:defRPr sz="1000"/>
          </a:pPr>
          <a:r>
            <a:rPr lang="en-US" sz="1100" b="0" i="0" strike="noStrike">
              <a:solidFill>
                <a:srgbClr val="FF0000"/>
              </a:solidFill>
              <a:latin typeface="Arial"/>
              <a:cs typeface="Arial"/>
            </a:rPr>
            <a:t>Please describe the rationale or need to decap the fund.   Note if the decap is required by the terms.  In order to comply with new state laws, describe your consideration of alternatives that might be appropriate in the circumstances (for example, funding from other school/department sources; deferring spending; additional fund-raising; other cost cutting) and the impact such alternatives would have on the school’s operations, programs, financial position.</a:t>
          </a:r>
        </a:p>
      </xdr:txBody>
    </xdr:sp>
    <xdr:clientData/>
  </xdr:twoCellAnchor>
  <xdr:twoCellAnchor>
    <xdr:from>
      <xdr:col>0</xdr:col>
      <xdr:colOff>0</xdr:colOff>
      <xdr:row>30</xdr:row>
      <xdr:rowOff>148167</xdr:rowOff>
    </xdr:from>
    <xdr:to>
      <xdr:col>10</xdr:col>
      <xdr:colOff>931333</xdr:colOff>
      <xdr:row>36</xdr:row>
      <xdr:rowOff>148167</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0" y="5110692"/>
          <a:ext cx="9618133" cy="990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Describe  the way in </a:t>
          </a:r>
          <a:r>
            <a:rPr lang="en-US" sz="1100" b="1" i="0" u="none" strike="noStrike" baseline="0">
              <a:solidFill>
                <a:srgbClr val="000000"/>
              </a:solidFill>
              <a:latin typeface="Arial"/>
              <a:cs typeface="Arial"/>
            </a:rPr>
            <a:t>which the expenses above are in compliance with the terms of the endowment:</a:t>
          </a:r>
        </a:p>
        <a:p>
          <a:pPr algn="l" rtl="0">
            <a:defRPr sz="1000"/>
          </a:pPr>
          <a:r>
            <a:rPr lang="en-US" sz="1100" b="0" i="0" u="none" strike="noStrike" baseline="0">
              <a:solidFill>
                <a:srgbClr val="FF0000"/>
              </a:solidFill>
              <a:latin typeface="Arial"/>
              <a:cs typeface="Arial"/>
            </a:rPr>
            <a:t>Please document specifically how the expenses that the decap is funding are in accordance with the terms.  Description should be complete and detailed so that a third party would easily understand how the expenses meet the terms.</a:t>
          </a:r>
          <a:endParaRPr lang="en-US" sz="1100" b="0" i="0" u="none" strike="noStrike" baseline="0">
            <a:solidFill>
              <a:srgbClr val="0000FF"/>
            </a:solidFill>
            <a:latin typeface="Arial"/>
            <a:cs typeface="Arial"/>
          </a:endParaRPr>
        </a:p>
        <a:p>
          <a:pPr algn="l" rtl="0">
            <a:defRPr sz="1000"/>
          </a:pPr>
          <a:endParaRPr lang="en-US" sz="1100" b="0" i="0" u="none" strike="noStrike" baseline="0">
            <a:solidFill>
              <a:srgbClr val="0000FF"/>
            </a:solidFill>
            <a:latin typeface="Arial"/>
            <a:cs typeface="Arial"/>
          </a:endParaRPr>
        </a:p>
        <a:p>
          <a:pPr algn="l" rtl="0">
            <a:defRPr sz="1000"/>
          </a:pPr>
          <a:endParaRPr lang="en-US" sz="1100" b="0" i="0" u="none" strike="noStrike" baseline="0">
            <a:solidFill>
              <a:srgbClr val="0000FF"/>
            </a:solidFill>
            <a:latin typeface="Arial"/>
            <a:cs typeface="Arial"/>
          </a:endParaRPr>
        </a:p>
        <a:p>
          <a:pPr algn="l" rtl="0">
            <a:defRPr sz="1000"/>
          </a:pPr>
          <a:endParaRPr lang="en-US" sz="1100" b="0" i="0" u="none" strike="noStrike" baseline="0">
            <a:solidFill>
              <a:srgbClr val="0000FF"/>
            </a:solidFill>
            <a:latin typeface="Arial"/>
            <a:cs typeface="Arial"/>
          </a:endParaRPr>
        </a:p>
        <a:p>
          <a:pPr algn="l" rtl="0">
            <a:defRPr sz="1000"/>
          </a:pPr>
          <a:endParaRPr lang="en-US" sz="1100" b="0" i="0" u="none" strike="noStrike" baseline="0">
            <a:solidFill>
              <a:srgbClr val="0000FF"/>
            </a:solidFill>
            <a:latin typeface="Arial"/>
            <a:cs typeface="Arial"/>
          </a:endParaRPr>
        </a:p>
      </xdr:txBody>
    </xdr:sp>
    <xdr:clientData/>
  </xdr:twoCellAnchor>
  <xdr:twoCellAnchor>
    <xdr:from>
      <xdr:col>0</xdr:col>
      <xdr:colOff>0</xdr:colOff>
      <xdr:row>16</xdr:row>
      <xdr:rowOff>158749</xdr:rowOff>
    </xdr:from>
    <xdr:to>
      <xdr:col>10</xdr:col>
      <xdr:colOff>931333</xdr:colOff>
      <xdr:row>22</xdr:row>
      <xdr:rowOff>148167</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0" y="2854324"/>
          <a:ext cx="9618133" cy="960968"/>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Describe the purpose of the endowment fund: </a:t>
          </a:r>
        </a:p>
        <a:p>
          <a:pPr algn="l" rtl="0">
            <a:defRPr sz="1000"/>
          </a:pPr>
          <a:r>
            <a:rPr lang="en-US" sz="1100" b="0" i="0" u="none" strike="noStrike" baseline="0">
              <a:solidFill>
                <a:srgbClr val="FF0000"/>
              </a:solidFill>
              <a:latin typeface="Arial"/>
              <a:cs typeface="Arial"/>
            </a:rPr>
            <a:t>Please describe the purpose(s) for which the endowment fund may be expended.  </a:t>
          </a:r>
          <a:endParaRPr lang="en-US" sz="1100" b="0" i="0" u="none" strike="noStrike" baseline="0">
            <a:solidFill>
              <a:srgbClr val="0000FF"/>
            </a:solidFill>
            <a:latin typeface="Arial"/>
            <a:cs typeface="Arial"/>
          </a:endParaRPr>
        </a:p>
        <a:p>
          <a:pPr algn="l" rtl="0">
            <a:defRPr sz="1000"/>
          </a:pPr>
          <a:endParaRPr lang="en-US" sz="1100" b="0" i="0" u="none" strike="noStrike" baseline="0">
            <a:solidFill>
              <a:srgbClr val="0000FF"/>
            </a:solidFill>
            <a:latin typeface="Arial"/>
            <a:cs typeface="Arial"/>
          </a:endParaRPr>
        </a:p>
        <a:p>
          <a:pPr algn="l" rtl="0">
            <a:defRPr sz="1000"/>
          </a:pPr>
          <a:endParaRPr lang="en-US" sz="1100" b="0" i="0" u="none" strike="noStrike" baseline="0">
            <a:solidFill>
              <a:srgbClr val="0000FF"/>
            </a:solidFill>
            <a:latin typeface="Arial"/>
            <a:cs typeface="Arial"/>
          </a:endParaRPr>
        </a:p>
        <a:p>
          <a:pPr algn="l" rtl="0">
            <a:defRPr sz="1000"/>
          </a:pPr>
          <a:endParaRPr lang="en-US" sz="1100" b="0" i="0" u="none" strike="noStrike" baseline="0">
            <a:solidFill>
              <a:srgbClr val="0000FF"/>
            </a:solidFill>
            <a:latin typeface="Arial"/>
            <a:cs typeface="Arial"/>
          </a:endParaRPr>
        </a:p>
        <a:p>
          <a:pPr algn="l" rtl="0">
            <a:defRPr sz="1000"/>
          </a:pPr>
          <a:endParaRPr lang="en-US" sz="1100" b="0" i="0" u="none" strike="noStrike" baseline="0">
            <a:solidFill>
              <a:srgbClr val="0000FF"/>
            </a:solidFill>
            <a:latin typeface="Arial"/>
            <a:cs typeface="Arial"/>
          </a:endParaRPr>
        </a:p>
        <a:p>
          <a:pPr algn="l" rtl="0">
            <a:defRPr sz="1000"/>
          </a:pPr>
          <a:endParaRPr lang="en-US" sz="1100" b="0" i="0" u="none" strike="noStrike" baseline="0">
            <a:solidFill>
              <a:srgbClr val="0000FF"/>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0</xdr:colOff>
      <xdr:row>2</xdr:row>
      <xdr:rowOff>0</xdr:rowOff>
    </xdr:from>
    <xdr:to>
      <xdr:col>35</xdr:col>
      <xdr:colOff>124693</xdr:colOff>
      <xdr:row>44</xdr:row>
      <xdr:rowOff>77339</xdr:rowOff>
    </xdr:to>
    <xdr:pic>
      <xdr:nvPicPr>
        <xdr:cNvPr id="2" name="Picture 1">
          <a:extLst>
            <a:ext uri="{FF2B5EF4-FFF2-40B4-BE49-F238E27FC236}">
              <a16:creationId xmlns:a16="http://schemas.microsoft.com/office/drawing/2014/main" id="{ADCB903B-24A2-E8BD-75E6-CA5E275633E8}"/>
            </a:ext>
          </a:extLst>
        </xdr:cNvPr>
        <xdr:cNvPicPr>
          <a:picLocks noChangeAspect="1"/>
        </xdr:cNvPicPr>
      </xdr:nvPicPr>
      <xdr:blipFill>
        <a:blip xmlns:r="http://schemas.openxmlformats.org/officeDocument/2006/relationships" r:embed="rId1"/>
        <a:stretch>
          <a:fillRect/>
        </a:stretch>
      </xdr:blipFill>
      <xdr:spPr>
        <a:xfrm>
          <a:off x="10620375" y="885825"/>
          <a:ext cx="6220693" cy="81640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49"/>
  <sheetViews>
    <sheetView tabSelected="1" zoomScale="90" zoomScaleNormal="90" zoomScaleSheetLayoutView="100" workbookViewId="0">
      <selection activeCell="C4" sqref="C4"/>
    </sheetView>
  </sheetViews>
  <sheetFormatPr defaultRowHeight="12.75" outlineLevelRow="1"/>
  <cols>
    <col min="1" max="1" width="18.140625" style="39" customWidth="1"/>
    <col min="2" max="2" width="14.7109375" style="39" bestFit="1" customWidth="1"/>
    <col min="3" max="3" width="15.85546875" style="39" customWidth="1"/>
    <col min="4" max="4" width="2.140625" style="39" customWidth="1"/>
    <col min="5" max="5" width="13.7109375" style="39" customWidth="1"/>
    <col min="6" max="6" width="2" style="39" customWidth="1"/>
    <col min="7" max="7" width="18.7109375" style="39" customWidth="1"/>
    <col min="8" max="8" width="16.140625" style="39" customWidth="1"/>
    <col min="9" max="9" width="14.7109375" style="39" bestFit="1" customWidth="1"/>
    <col min="10" max="11" width="14.140625" style="39" customWidth="1"/>
    <col min="12" max="14" width="9.140625" style="39"/>
    <col min="15" max="15" width="12.42578125" style="39" customWidth="1"/>
    <col min="16" max="16" width="11.28515625" style="39" bestFit="1" customWidth="1"/>
    <col min="17" max="18" width="14.28515625" style="39" bestFit="1" customWidth="1"/>
    <col min="19" max="19" width="14.28515625" style="39" customWidth="1"/>
    <col min="20" max="20" width="16.140625" style="39" bestFit="1" customWidth="1"/>
    <col min="21" max="21" width="9.140625" style="39"/>
    <col min="22" max="23" width="13.5703125" style="39" bestFit="1" customWidth="1"/>
    <col min="24" max="256" width="9.140625" style="39"/>
    <col min="257" max="257" width="18.140625" style="39" customWidth="1"/>
    <col min="258" max="258" width="14.7109375" style="39" bestFit="1" customWidth="1"/>
    <col min="259" max="259" width="15.85546875" style="39" customWidth="1"/>
    <col min="260" max="260" width="2.140625" style="39" customWidth="1"/>
    <col min="261" max="261" width="13.7109375" style="39" customWidth="1"/>
    <col min="262" max="262" width="2" style="39" customWidth="1"/>
    <col min="263" max="263" width="18.7109375" style="39" customWidth="1"/>
    <col min="264" max="264" width="16.140625" style="39" customWidth="1"/>
    <col min="265" max="265" width="14.7109375" style="39" bestFit="1" customWidth="1"/>
    <col min="266" max="267" width="14.140625" style="39" customWidth="1"/>
    <col min="268" max="270" width="9.140625" style="39"/>
    <col min="271" max="271" width="12.42578125" style="39" customWidth="1"/>
    <col min="272" max="272" width="11.28515625" style="39" bestFit="1" customWidth="1"/>
    <col min="273" max="274" width="14.28515625" style="39" bestFit="1" customWidth="1"/>
    <col min="275" max="275" width="14.28515625" style="39" customWidth="1"/>
    <col min="276" max="276" width="16.140625" style="39" bestFit="1" customWidth="1"/>
    <col min="277" max="277" width="9.140625" style="39"/>
    <col min="278" max="279" width="13.5703125" style="39" bestFit="1" customWidth="1"/>
    <col min="280" max="512" width="9.140625" style="39"/>
    <col min="513" max="513" width="18.140625" style="39" customWidth="1"/>
    <col min="514" max="514" width="14.7109375" style="39" bestFit="1" customWidth="1"/>
    <col min="515" max="515" width="15.85546875" style="39" customWidth="1"/>
    <col min="516" max="516" width="2.140625" style="39" customWidth="1"/>
    <col min="517" max="517" width="13.7109375" style="39" customWidth="1"/>
    <col min="518" max="518" width="2" style="39" customWidth="1"/>
    <col min="519" max="519" width="18.7109375" style="39" customWidth="1"/>
    <col min="520" max="520" width="16.140625" style="39" customWidth="1"/>
    <col min="521" max="521" width="14.7109375" style="39" bestFit="1" customWidth="1"/>
    <col min="522" max="523" width="14.140625" style="39" customWidth="1"/>
    <col min="524" max="526" width="9.140625" style="39"/>
    <col min="527" max="527" width="12.42578125" style="39" customWidth="1"/>
    <col min="528" max="528" width="11.28515625" style="39" bestFit="1" customWidth="1"/>
    <col min="529" max="530" width="14.28515625" style="39" bestFit="1" customWidth="1"/>
    <col min="531" max="531" width="14.28515625" style="39" customWidth="1"/>
    <col min="532" max="532" width="16.140625" style="39" bestFit="1" customWidth="1"/>
    <col min="533" max="533" width="9.140625" style="39"/>
    <col min="534" max="535" width="13.5703125" style="39" bestFit="1" customWidth="1"/>
    <col min="536" max="768" width="9.140625" style="39"/>
    <col min="769" max="769" width="18.140625" style="39" customWidth="1"/>
    <col min="770" max="770" width="14.7109375" style="39" bestFit="1" customWidth="1"/>
    <col min="771" max="771" width="15.85546875" style="39" customWidth="1"/>
    <col min="772" max="772" width="2.140625" style="39" customWidth="1"/>
    <col min="773" max="773" width="13.7109375" style="39" customWidth="1"/>
    <col min="774" max="774" width="2" style="39" customWidth="1"/>
    <col min="775" max="775" width="18.7109375" style="39" customWidth="1"/>
    <col min="776" max="776" width="16.140625" style="39" customWidth="1"/>
    <col min="777" max="777" width="14.7109375" style="39" bestFit="1" customWidth="1"/>
    <col min="778" max="779" width="14.140625" style="39" customWidth="1"/>
    <col min="780" max="782" width="9.140625" style="39"/>
    <col min="783" max="783" width="12.42578125" style="39" customWidth="1"/>
    <col min="784" max="784" width="11.28515625" style="39" bestFit="1" customWidth="1"/>
    <col min="785" max="786" width="14.28515625" style="39" bestFit="1" customWidth="1"/>
    <col min="787" max="787" width="14.28515625" style="39" customWidth="1"/>
    <col min="788" max="788" width="16.140625" style="39" bestFit="1" customWidth="1"/>
    <col min="789" max="789" width="9.140625" style="39"/>
    <col min="790" max="791" width="13.5703125" style="39" bestFit="1" customWidth="1"/>
    <col min="792" max="1024" width="9.140625" style="39"/>
    <col min="1025" max="1025" width="18.140625" style="39" customWidth="1"/>
    <col min="1026" max="1026" width="14.7109375" style="39" bestFit="1" customWidth="1"/>
    <col min="1027" max="1027" width="15.85546875" style="39" customWidth="1"/>
    <col min="1028" max="1028" width="2.140625" style="39" customWidth="1"/>
    <col min="1029" max="1029" width="13.7109375" style="39" customWidth="1"/>
    <col min="1030" max="1030" width="2" style="39" customWidth="1"/>
    <col min="1031" max="1031" width="18.7109375" style="39" customWidth="1"/>
    <col min="1032" max="1032" width="16.140625" style="39" customWidth="1"/>
    <col min="1033" max="1033" width="14.7109375" style="39" bestFit="1" customWidth="1"/>
    <col min="1034" max="1035" width="14.140625" style="39" customWidth="1"/>
    <col min="1036" max="1038" width="9.140625" style="39"/>
    <col min="1039" max="1039" width="12.42578125" style="39" customWidth="1"/>
    <col min="1040" max="1040" width="11.28515625" style="39" bestFit="1" customWidth="1"/>
    <col min="1041" max="1042" width="14.28515625" style="39" bestFit="1" customWidth="1"/>
    <col min="1043" max="1043" width="14.28515625" style="39" customWidth="1"/>
    <col min="1044" max="1044" width="16.140625" style="39" bestFit="1" customWidth="1"/>
    <col min="1045" max="1045" width="9.140625" style="39"/>
    <col min="1046" max="1047" width="13.5703125" style="39" bestFit="1" customWidth="1"/>
    <col min="1048" max="1280" width="9.140625" style="39"/>
    <col min="1281" max="1281" width="18.140625" style="39" customWidth="1"/>
    <col min="1282" max="1282" width="14.7109375" style="39" bestFit="1" customWidth="1"/>
    <col min="1283" max="1283" width="15.85546875" style="39" customWidth="1"/>
    <col min="1284" max="1284" width="2.140625" style="39" customWidth="1"/>
    <col min="1285" max="1285" width="13.7109375" style="39" customWidth="1"/>
    <col min="1286" max="1286" width="2" style="39" customWidth="1"/>
    <col min="1287" max="1287" width="18.7109375" style="39" customWidth="1"/>
    <col min="1288" max="1288" width="16.140625" style="39" customWidth="1"/>
    <col min="1289" max="1289" width="14.7109375" style="39" bestFit="1" customWidth="1"/>
    <col min="1290" max="1291" width="14.140625" style="39" customWidth="1"/>
    <col min="1292" max="1294" width="9.140625" style="39"/>
    <col min="1295" max="1295" width="12.42578125" style="39" customWidth="1"/>
    <col min="1296" max="1296" width="11.28515625" style="39" bestFit="1" customWidth="1"/>
    <col min="1297" max="1298" width="14.28515625" style="39" bestFit="1" customWidth="1"/>
    <col min="1299" max="1299" width="14.28515625" style="39" customWidth="1"/>
    <col min="1300" max="1300" width="16.140625" style="39" bestFit="1" customWidth="1"/>
    <col min="1301" max="1301" width="9.140625" style="39"/>
    <col min="1302" max="1303" width="13.5703125" style="39" bestFit="1" customWidth="1"/>
    <col min="1304" max="1536" width="9.140625" style="39"/>
    <col min="1537" max="1537" width="18.140625" style="39" customWidth="1"/>
    <col min="1538" max="1538" width="14.7109375" style="39" bestFit="1" customWidth="1"/>
    <col min="1539" max="1539" width="15.85546875" style="39" customWidth="1"/>
    <col min="1540" max="1540" width="2.140625" style="39" customWidth="1"/>
    <col min="1541" max="1541" width="13.7109375" style="39" customWidth="1"/>
    <col min="1542" max="1542" width="2" style="39" customWidth="1"/>
    <col min="1543" max="1543" width="18.7109375" style="39" customWidth="1"/>
    <col min="1544" max="1544" width="16.140625" style="39" customWidth="1"/>
    <col min="1545" max="1545" width="14.7109375" style="39" bestFit="1" customWidth="1"/>
    <col min="1546" max="1547" width="14.140625" style="39" customWidth="1"/>
    <col min="1548" max="1550" width="9.140625" style="39"/>
    <col min="1551" max="1551" width="12.42578125" style="39" customWidth="1"/>
    <col min="1552" max="1552" width="11.28515625" style="39" bestFit="1" customWidth="1"/>
    <col min="1553" max="1554" width="14.28515625" style="39" bestFit="1" customWidth="1"/>
    <col min="1555" max="1555" width="14.28515625" style="39" customWidth="1"/>
    <col min="1556" max="1556" width="16.140625" style="39" bestFit="1" customWidth="1"/>
    <col min="1557" max="1557" width="9.140625" style="39"/>
    <col min="1558" max="1559" width="13.5703125" style="39" bestFit="1" customWidth="1"/>
    <col min="1560" max="1792" width="9.140625" style="39"/>
    <col min="1793" max="1793" width="18.140625" style="39" customWidth="1"/>
    <col min="1794" max="1794" width="14.7109375" style="39" bestFit="1" customWidth="1"/>
    <col min="1795" max="1795" width="15.85546875" style="39" customWidth="1"/>
    <col min="1796" max="1796" width="2.140625" style="39" customWidth="1"/>
    <col min="1797" max="1797" width="13.7109375" style="39" customWidth="1"/>
    <col min="1798" max="1798" width="2" style="39" customWidth="1"/>
    <col min="1799" max="1799" width="18.7109375" style="39" customWidth="1"/>
    <col min="1800" max="1800" width="16.140625" style="39" customWidth="1"/>
    <col min="1801" max="1801" width="14.7109375" style="39" bestFit="1" customWidth="1"/>
    <col min="1802" max="1803" width="14.140625" style="39" customWidth="1"/>
    <col min="1804" max="1806" width="9.140625" style="39"/>
    <col min="1807" max="1807" width="12.42578125" style="39" customWidth="1"/>
    <col min="1808" max="1808" width="11.28515625" style="39" bestFit="1" customWidth="1"/>
    <col min="1809" max="1810" width="14.28515625" style="39" bestFit="1" customWidth="1"/>
    <col min="1811" max="1811" width="14.28515625" style="39" customWidth="1"/>
    <col min="1812" max="1812" width="16.140625" style="39" bestFit="1" customWidth="1"/>
    <col min="1813" max="1813" width="9.140625" style="39"/>
    <col min="1814" max="1815" width="13.5703125" style="39" bestFit="1" customWidth="1"/>
    <col min="1816" max="2048" width="9.140625" style="39"/>
    <col min="2049" max="2049" width="18.140625" style="39" customWidth="1"/>
    <col min="2050" max="2050" width="14.7109375" style="39" bestFit="1" customWidth="1"/>
    <col min="2051" max="2051" width="15.85546875" style="39" customWidth="1"/>
    <col min="2052" max="2052" width="2.140625" style="39" customWidth="1"/>
    <col min="2053" max="2053" width="13.7109375" style="39" customWidth="1"/>
    <col min="2054" max="2054" width="2" style="39" customWidth="1"/>
    <col min="2055" max="2055" width="18.7109375" style="39" customWidth="1"/>
    <col min="2056" max="2056" width="16.140625" style="39" customWidth="1"/>
    <col min="2057" max="2057" width="14.7109375" style="39" bestFit="1" customWidth="1"/>
    <col min="2058" max="2059" width="14.140625" style="39" customWidth="1"/>
    <col min="2060" max="2062" width="9.140625" style="39"/>
    <col min="2063" max="2063" width="12.42578125" style="39" customWidth="1"/>
    <col min="2064" max="2064" width="11.28515625" style="39" bestFit="1" customWidth="1"/>
    <col min="2065" max="2066" width="14.28515625" style="39" bestFit="1" customWidth="1"/>
    <col min="2067" max="2067" width="14.28515625" style="39" customWidth="1"/>
    <col min="2068" max="2068" width="16.140625" style="39" bestFit="1" customWidth="1"/>
    <col min="2069" max="2069" width="9.140625" style="39"/>
    <col min="2070" max="2071" width="13.5703125" style="39" bestFit="1" customWidth="1"/>
    <col min="2072" max="2304" width="9.140625" style="39"/>
    <col min="2305" max="2305" width="18.140625" style="39" customWidth="1"/>
    <col min="2306" max="2306" width="14.7109375" style="39" bestFit="1" customWidth="1"/>
    <col min="2307" max="2307" width="15.85546875" style="39" customWidth="1"/>
    <col min="2308" max="2308" width="2.140625" style="39" customWidth="1"/>
    <col min="2309" max="2309" width="13.7109375" style="39" customWidth="1"/>
    <col min="2310" max="2310" width="2" style="39" customWidth="1"/>
    <col min="2311" max="2311" width="18.7109375" style="39" customWidth="1"/>
    <col min="2312" max="2312" width="16.140625" style="39" customWidth="1"/>
    <col min="2313" max="2313" width="14.7109375" style="39" bestFit="1" customWidth="1"/>
    <col min="2314" max="2315" width="14.140625" style="39" customWidth="1"/>
    <col min="2316" max="2318" width="9.140625" style="39"/>
    <col min="2319" max="2319" width="12.42578125" style="39" customWidth="1"/>
    <col min="2320" max="2320" width="11.28515625" style="39" bestFit="1" customWidth="1"/>
    <col min="2321" max="2322" width="14.28515625" style="39" bestFit="1" customWidth="1"/>
    <col min="2323" max="2323" width="14.28515625" style="39" customWidth="1"/>
    <col min="2324" max="2324" width="16.140625" style="39" bestFit="1" customWidth="1"/>
    <col min="2325" max="2325" width="9.140625" style="39"/>
    <col min="2326" max="2327" width="13.5703125" style="39" bestFit="1" customWidth="1"/>
    <col min="2328" max="2560" width="9.140625" style="39"/>
    <col min="2561" max="2561" width="18.140625" style="39" customWidth="1"/>
    <col min="2562" max="2562" width="14.7109375" style="39" bestFit="1" customWidth="1"/>
    <col min="2563" max="2563" width="15.85546875" style="39" customWidth="1"/>
    <col min="2564" max="2564" width="2.140625" style="39" customWidth="1"/>
    <col min="2565" max="2565" width="13.7109375" style="39" customWidth="1"/>
    <col min="2566" max="2566" width="2" style="39" customWidth="1"/>
    <col min="2567" max="2567" width="18.7109375" style="39" customWidth="1"/>
    <col min="2568" max="2568" width="16.140625" style="39" customWidth="1"/>
    <col min="2569" max="2569" width="14.7109375" style="39" bestFit="1" customWidth="1"/>
    <col min="2570" max="2571" width="14.140625" style="39" customWidth="1"/>
    <col min="2572" max="2574" width="9.140625" style="39"/>
    <col min="2575" max="2575" width="12.42578125" style="39" customWidth="1"/>
    <col min="2576" max="2576" width="11.28515625" style="39" bestFit="1" customWidth="1"/>
    <col min="2577" max="2578" width="14.28515625" style="39" bestFit="1" customWidth="1"/>
    <col min="2579" max="2579" width="14.28515625" style="39" customWidth="1"/>
    <col min="2580" max="2580" width="16.140625" style="39" bestFit="1" customWidth="1"/>
    <col min="2581" max="2581" width="9.140625" style="39"/>
    <col min="2582" max="2583" width="13.5703125" style="39" bestFit="1" customWidth="1"/>
    <col min="2584" max="2816" width="9.140625" style="39"/>
    <col min="2817" max="2817" width="18.140625" style="39" customWidth="1"/>
    <col min="2818" max="2818" width="14.7109375" style="39" bestFit="1" customWidth="1"/>
    <col min="2819" max="2819" width="15.85546875" style="39" customWidth="1"/>
    <col min="2820" max="2820" width="2.140625" style="39" customWidth="1"/>
    <col min="2821" max="2821" width="13.7109375" style="39" customWidth="1"/>
    <col min="2822" max="2822" width="2" style="39" customWidth="1"/>
    <col min="2823" max="2823" width="18.7109375" style="39" customWidth="1"/>
    <col min="2824" max="2824" width="16.140625" style="39" customWidth="1"/>
    <col min="2825" max="2825" width="14.7109375" style="39" bestFit="1" customWidth="1"/>
    <col min="2826" max="2827" width="14.140625" style="39" customWidth="1"/>
    <col min="2828" max="2830" width="9.140625" style="39"/>
    <col min="2831" max="2831" width="12.42578125" style="39" customWidth="1"/>
    <col min="2832" max="2832" width="11.28515625" style="39" bestFit="1" customWidth="1"/>
    <col min="2833" max="2834" width="14.28515625" style="39" bestFit="1" customWidth="1"/>
    <col min="2835" max="2835" width="14.28515625" style="39" customWidth="1"/>
    <col min="2836" max="2836" width="16.140625" style="39" bestFit="1" customWidth="1"/>
    <col min="2837" max="2837" width="9.140625" style="39"/>
    <col min="2838" max="2839" width="13.5703125" style="39" bestFit="1" customWidth="1"/>
    <col min="2840" max="3072" width="9.140625" style="39"/>
    <col min="3073" max="3073" width="18.140625" style="39" customWidth="1"/>
    <col min="3074" max="3074" width="14.7109375" style="39" bestFit="1" customWidth="1"/>
    <col min="3075" max="3075" width="15.85546875" style="39" customWidth="1"/>
    <col min="3076" max="3076" width="2.140625" style="39" customWidth="1"/>
    <col min="3077" max="3077" width="13.7109375" style="39" customWidth="1"/>
    <col min="3078" max="3078" width="2" style="39" customWidth="1"/>
    <col min="3079" max="3079" width="18.7109375" style="39" customWidth="1"/>
    <col min="3080" max="3080" width="16.140625" style="39" customWidth="1"/>
    <col min="3081" max="3081" width="14.7109375" style="39" bestFit="1" customWidth="1"/>
    <col min="3082" max="3083" width="14.140625" style="39" customWidth="1"/>
    <col min="3084" max="3086" width="9.140625" style="39"/>
    <col min="3087" max="3087" width="12.42578125" style="39" customWidth="1"/>
    <col min="3088" max="3088" width="11.28515625" style="39" bestFit="1" customWidth="1"/>
    <col min="3089" max="3090" width="14.28515625" style="39" bestFit="1" customWidth="1"/>
    <col min="3091" max="3091" width="14.28515625" style="39" customWidth="1"/>
    <col min="3092" max="3092" width="16.140625" style="39" bestFit="1" customWidth="1"/>
    <col min="3093" max="3093" width="9.140625" style="39"/>
    <col min="3094" max="3095" width="13.5703125" style="39" bestFit="1" customWidth="1"/>
    <col min="3096" max="3328" width="9.140625" style="39"/>
    <col min="3329" max="3329" width="18.140625" style="39" customWidth="1"/>
    <col min="3330" max="3330" width="14.7109375" style="39" bestFit="1" customWidth="1"/>
    <col min="3331" max="3331" width="15.85546875" style="39" customWidth="1"/>
    <col min="3332" max="3332" width="2.140625" style="39" customWidth="1"/>
    <col min="3333" max="3333" width="13.7109375" style="39" customWidth="1"/>
    <col min="3334" max="3334" width="2" style="39" customWidth="1"/>
    <col min="3335" max="3335" width="18.7109375" style="39" customWidth="1"/>
    <col min="3336" max="3336" width="16.140625" style="39" customWidth="1"/>
    <col min="3337" max="3337" width="14.7109375" style="39" bestFit="1" customWidth="1"/>
    <col min="3338" max="3339" width="14.140625" style="39" customWidth="1"/>
    <col min="3340" max="3342" width="9.140625" style="39"/>
    <col min="3343" max="3343" width="12.42578125" style="39" customWidth="1"/>
    <col min="3344" max="3344" width="11.28515625" style="39" bestFit="1" customWidth="1"/>
    <col min="3345" max="3346" width="14.28515625" style="39" bestFit="1" customWidth="1"/>
    <col min="3347" max="3347" width="14.28515625" style="39" customWidth="1"/>
    <col min="3348" max="3348" width="16.140625" style="39" bestFit="1" customWidth="1"/>
    <col min="3349" max="3349" width="9.140625" style="39"/>
    <col min="3350" max="3351" width="13.5703125" style="39" bestFit="1" customWidth="1"/>
    <col min="3352" max="3584" width="9.140625" style="39"/>
    <col min="3585" max="3585" width="18.140625" style="39" customWidth="1"/>
    <col min="3586" max="3586" width="14.7109375" style="39" bestFit="1" customWidth="1"/>
    <col min="3587" max="3587" width="15.85546875" style="39" customWidth="1"/>
    <col min="3588" max="3588" width="2.140625" style="39" customWidth="1"/>
    <col min="3589" max="3589" width="13.7109375" style="39" customWidth="1"/>
    <col min="3590" max="3590" width="2" style="39" customWidth="1"/>
    <col min="3591" max="3591" width="18.7109375" style="39" customWidth="1"/>
    <col min="3592" max="3592" width="16.140625" style="39" customWidth="1"/>
    <col min="3593" max="3593" width="14.7109375" style="39" bestFit="1" customWidth="1"/>
    <col min="3594" max="3595" width="14.140625" style="39" customWidth="1"/>
    <col min="3596" max="3598" width="9.140625" style="39"/>
    <col min="3599" max="3599" width="12.42578125" style="39" customWidth="1"/>
    <col min="3600" max="3600" width="11.28515625" style="39" bestFit="1" customWidth="1"/>
    <col min="3601" max="3602" width="14.28515625" style="39" bestFit="1" customWidth="1"/>
    <col min="3603" max="3603" width="14.28515625" style="39" customWidth="1"/>
    <col min="3604" max="3604" width="16.140625" style="39" bestFit="1" customWidth="1"/>
    <col min="3605" max="3605" width="9.140625" style="39"/>
    <col min="3606" max="3607" width="13.5703125" style="39" bestFit="1" customWidth="1"/>
    <col min="3608" max="3840" width="9.140625" style="39"/>
    <col min="3841" max="3841" width="18.140625" style="39" customWidth="1"/>
    <col min="3842" max="3842" width="14.7109375" style="39" bestFit="1" customWidth="1"/>
    <col min="3843" max="3843" width="15.85546875" style="39" customWidth="1"/>
    <col min="3844" max="3844" width="2.140625" style="39" customWidth="1"/>
    <col min="3845" max="3845" width="13.7109375" style="39" customWidth="1"/>
    <col min="3846" max="3846" width="2" style="39" customWidth="1"/>
    <col min="3847" max="3847" width="18.7109375" style="39" customWidth="1"/>
    <col min="3848" max="3848" width="16.140625" style="39" customWidth="1"/>
    <col min="3849" max="3849" width="14.7109375" style="39" bestFit="1" customWidth="1"/>
    <col min="3850" max="3851" width="14.140625" style="39" customWidth="1"/>
    <col min="3852" max="3854" width="9.140625" style="39"/>
    <col min="3855" max="3855" width="12.42578125" style="39" customWidth="1"/>
    <col min="3856" max="3856" width="11.28515625" style="39" bestFit="1" customWidth="1"/>
    <col min="3857" max="3858" width="14.28515625" style="39" bestFit="1" customWidth="1"/>
    <col min="3859" max="3859" width="14.28515625" style="39" customWidth="1"/>
    <col min="3860" max="3860" width="16.140625" style="39" bestFit="1" customWidth="1"/>
    <col min="3861" max="3861" width="9.140625" style="39"/>
    <col min="3862" max="3863" width="13.5703125" style="39" bestFit="1" customWidth="1"/>
    <col min="3864" max="4096" width="9.140625" style="39"/>
    <col min="4097" max="4097" width="18.140625" style="39" customWidth="1"/>
    <col min="4098" max="4098" width="14.7109375" style="39" bestFit="1" customWidth="1"/>
    <col min="4099" max="4099" width="15.85546875" style="39" customWidth="1"/>
    <col min="4100" max="4100" width="2.140625" style="39" customWidth="1"/>
    <col min="4101" max="4101" width="13.7109375" style="39" customWidth="1"/>
    <col min="4102" max="4102" width="2" style="39" customWidth="1"/>
    <col min="4103" max="4103" width="18.7109375" style="39" customWidth="1"/>
    <col min="4104" max="4104" width="16.140625" style="39" customWidth="1"/>
    <col min="4105" max="4105" width="14.7109375" style="39" bestFit="1" customWidth="1"/>
    <col min="4106" max="4107" width="14.140625" style="39" customWidth="1"/>
    <col min="4108" max="4110" width="9.140625" style="39"/>
    <col min="4111" max="4111" width="12.42578125" style="39" customWidth="1"/>
    <col min="4112" max="4112" width="11.28515625" style="39" bestFit="1" customWidth="1"/>
    <col min="4113" max="4114" width="14.28515625" style="39" bestFit="1" customWidth="1"/>
    <col min="4115" max="4115" width="14.28515625" style="39" customWidth="1"/>
    <col min="4116" max="4116" width="16.140625" style="39" bestFit="1" customWidth="1"/>
    <col min="4117" max="4117" width="9.140625" style="39"/>
    <col min="4118" max="4119" width="13.5703125" style="39" bestFit="1" customWidth="1"/>
    <col min="4120" max="4352" width="9.140625" style="39"/>
    <col min="4353" max="4353" width="18.140625" style="39" customWidth="1"/>
    <col min="4354" max="4354" width="14.7109375" style="39" bestFit="1" customWidth="1"/>
    <col min="4355" max="4355" width="15.85546875" style="39" customWidth="1"/>
    <col min="4356" max="4356" width="2.140625" style="39" customWidth="1"/>
    <col min="4357" max="4357" width="13.7109375" style="39" customWidth="1"/>
    <col min="4358" max="4358" width="2" style="39" customWidth="1"/>
    <col min="4359" max="4359" width="18.7109375" style="39" customWidth="1"/>
    <col min="4360" max="4360" width="16.140625" style="39" customWidth="1"/>
    <col min="4361" max="4361" width="14.7109375" style="39" bestFit="1" customWidth="1"/>
    <col min="4362" max="4363" width="14.140625" style="39" customWidth="1"/>
    <col min="4364" max="4366" width="9.140625" style="39"/>
    <col min="4367" max="4367" width="12.42578125" style="39" customWidth="1"/>
    <col min="4368" max="4368" width="11.28515625" style="39" bestFit="1" customWidth="1"/>
    <col min="4369" max="4370" width="14.28515625" style="39" bestFit="1" customWidth="1"/>
    <col min="4371" max="4371" width="14.28515625" style="39" customWidth="1"/>
    <col min="4372" max="4372" width="16.140625" style="39" bestFit="1" customWidth="1"/>
    <col min="4373" max="4373" width="9.140625" style="39"/>
    <col min="4374" max="4375" width="13.5703125" style="39" bestFit="1" customWidth="1"/>
    <col min="4376" max="4608" width="9.140625" style="39"/>
    <col min="4609" max="4609" width="18.140625" style="39" customWidth="1"/>
    <col min="4610" max="4610" width="14.7109375" style="39" bestFit="1" customWidth="1"/>
    <col min="4611" max="4611" width="15.85546875" style="39" customWidth="1"/>
    <col min="4612" max="4612" width="2.140625" style="39" customWidth="1"/>
    <col min="4613" max="4613" width="13.7109375" style="39" customWidth="1"/>
    <col min="4614" max="4614" width="2" style="39" customWidth="1"/>
    <col min="4615" max="4615" width="18.7109375" style="39" customWidth="1"/>
    <col min="4616" max="4616" width="16.140625" style="39" customWidth="1"/>
    <col min="4617" max="4617" width="14.7109375" style="39" bestFit="1" customWidth="1"/>
    <col min="4618" max="4619" width="14.140625" style="39" customWidth="1"/>
    <col min="4620" max="4622" width="9.140625" style="39"/>
    <col min="4623" max="4623" width="12.42578125" style="39" customWidth="1"/>
    <col min="4624" max="4624" width="11.28515625" style="39" bestFit="1" customWidth="1"/>
    <col min="4625" max="4626" width="14.28515625" style="39" bestFit="1" customWidth="1"/>
    <col min="4627" max="4627" width="14.28515625" style="39" customWidth="1"/>
    <col min="4628" max="4628" width="16.140625" style="39" bestFit="1" customWidth="1"/>
    <col min="4629" max="4629" width="9.140625" style="39"/>
    <col min="4630" max="4631" width="13.5703125" style="39" bestFit="1" customWidth="1"/>
    <col min="4632" max="4864" width="9.140625" style="39"/>
    <col min="4865" max="4865" width="18.140625" style="39" customWidth="1"/>
    <col min="4866" max="4866" width="14.7109375" style="39" bestFit="1" customWidth="1"/>
    <col min="4867" max="4867" width="15.85546875" style="39" customWidth="1"/>
    <col min="4868" max="4868" width="2.140625" style="39" customWidth="1"/>
    <col min="4869" max="4869" width="13.7109375" style="39" customWidth="1"/>
    <col min="4870" max="4870" width="2" style="39" customWidth="1"/>
    <col min="4871" max="4871" width="18.7109375" style="39" customWidth="1"/>
    <col min="4872" max="4872" width="16.140625" style="39" customWidth="1"/>
    <col min="4873" max="4873" width="14.7109375" style="39" bestFit="1" customWidth="1"/>
    <col min="4874" max="4875" width="14.140625" style="39" customWidth="1"/>
    <col min="4876" max="4878" width="9.140625" style="39"/>
    <col min="4879" max="4879" width="12.42578125" style="39" customWidth="1"/>
    <col min="4880" max="4880" width="11.28515625" style="39" bestFit="1" customWidth="1"/>
    <col min="4881" max="4882" width="14.28515625" style="39" bestFit="1" customWidth="1"/>
    <col min="4883" max="4883" width="14.28515625" style="39" customWidth="1"/>
    <col min="4884" max="4884" width="16.140625" style="39" bestFit="1" customWidth="1"/>
    <col min="4885" max="4885" width="9.140625" style="39"/>
    <col min="4886" max="4887" width="13.5703125" style="39" bestFit="1" customWidth="1"/>
    <col min="4888" max="5120" width="9.140625" style="39"/>
    <col min="5121" max="5121" width="18.140625" style="39" customWidth="1"/>
    <col min="5122" max="5122" width="14.7109375" style="39" bestFit="1" customWidth="1"/>
    <col min="5123" max="5123" width="15.85546875" style="39" customWidth="1"/>
    <col min="5124" max="5124" width="2.140625" style="39" customWidth="1"/>
    <col min="5125" max="5125" width="13.7109375" style="39" customWidth="1"/>
    <col min="5126" max="5126" width="2" style="39" customWidth="1"/>
    <col min="5127" max="5127" width="18.7109375" style="39" customWidth="1"/>
    <col min="5128" max="5128" width="16.140625" style="39" customWidth="1"/>
    <col min="5129" max="5129" width="14.7109375" style="39" bestFit="1" customWidth="1"/>
    <col min="5130" max="5131" width="14.140625" style="39" customWidth="1"/>
    <col min="5132" max="5134" width="9.140625" style="39"/>
    <col min="5135" max="5135" width="12.42578125" style="39" customWidth="1"/>
    <col min="5136" max="5136" width="11.28515625" style="39" bestFit="1" customWidth="1"/>
    <col min="5137" max="5138" width="14.28515625" style="39" bestFit="1" customWidth="1"/>
    <col min="5139" max="5139" width="14.28515625" style="39" customWidth="1"/>
    <col min="5140" max="5140" width="16.140625" style="39" bestFit="1" customWidth="1"/>
    <col min="5141" max="5141" width="9.140625" style="39"/>
    <col min="5142" max="5143" width="13.5703125" style="39" bestFit="1" customWidth="1"/>
    <col min="5144" max="5376" width="9.140625" style="39"/>
    <col min="5377" max="5377" width="18.140625" style="39" customWidth="1"/>
    <col min="5378" max="5378" width="14.7109375" style="39" bestFit="1" customWidth="1"/>
    <col min="5379" max="5379" width="15.85546875" style="39" customWidth="1"/>
    <col min="5380" max="5380" width="2.140625" style="39" customWidth="1"/>
    <col min="5381" max="5381" width="13.7109375" style="39" customWidth="1"/>
    <col min="5382" max="5382" width="2" style="39" customWidth="1"/>
    <col min="5383" max="5383" width="18.7109375" style="39" customWidth="1"/>
    <col min="5384" max="5384" width="16.140625" style="39" customWidth="1"/>
    <col min="5385" max="5385" width="14.7109375" style="39" bestFit="1" customWidth="1"/>
    <col min="5386" max="5387" width="14.140625" style="39" customWidth="1"/>
    <col min="5388" max="5390" width="9.140625" style="39"/>
    <col min="5391" max="5391" width="12.42578125" style="39" customWidth="1"/>
    <col min="5392" max="5392" width="11.28515625" style="39" bestFit="1" customWidth="1"/>
    <col min="5393" max="5394" width="14.28515625" style="39" bestFit="1" customWidth="1"/>
    <col min="5395" max="5395" width="14.28515625" style="39" customWidth="1"/>
    <col min="5396" max="5396" width="16.140625" style="39" bestFit="1" customWidth="1"/>
    <col min="5397" max="5397" width="9.140625" style="39"/>
    <col min="5398" max="5399" width="13.5703125" style="39" bestFit="1" customWidth="1"/>
    <col min="5400" max="5632" width="9.140625" style="39"/>
    <col min="5633" max="5633" width="18.140625" style="39" customWidth="1"/>
    <col min="5634" max="5634" width="14.7109375" style="39" bestFit="1" customWidth="1"/>
    <col min="5635" max="5635" width="15.85546875" style="39" customWidth="1"/>
    <col min="5636" max="5636" width="2.140625" style="39" customWidth="1"/>
    <col min="5637" max="5637" width="13.7109375" style="39" customWidth="1"/>
    <col min="5638" max="5638" width="2" style="39" customWidth="1"/>
    <col min="5639" max="5639" width="18.7109375" style="39" customWidth="1"/>
    <col min="5640" max="5640" width="16.140625" style="39" customWidth="1"/>
    <col min="5641" max="5641" width="14.7109375" style="39" bestFit="1" customWidth="1"/>
    <col min="5642" max="5643" width="14.140625" style="39" customWidth="1"/>
    <col min="5644" max="5646" width="9.140625" style="39"/>
    <col min="5647" max="5647" width="12.42578125" style="39" customWidth="1"/>
    <col min="5648" max="5648" width="11.28515625" style="39" bestFit="1" customWidth="1"/>
    <col min="5649" max="5650" width="14.28515625" style="39" bestFit="1" customWidth="1"/>
    <col min="5651" max="5651" width="14.28515625" style="39" customWidth="1"/>
    <col min="5652" max="5652" width="16.140625" style="39" bestFit="1" customWidth="1"/>
    <col min="5653" max="5653" width="9.140625" style="39"/>
    <col min="5654" max="5655" width="13.5703125" style="39" bestFit="1" customWidth="1"/>
    <col min="5656" max="5888" width="9.140625" style="39"/>
    <col min="5889" max="5889" width="18.140625" style="39" customWidth="1"/>
    <col min="5890" max="5890" width="14.7109375" style="39" bestFit="1" customWidth="1"/>
    <col min="5891" max="5891" width="15.85546875" style="39" customWidth="1"/>
    <col min="5892" max="5892" width="2.140625" style="39" customWidth="1"/>
    <col min="5893" max="5893" width="13.7109375" style="39" customWidth="1"/>
    <col min="5894" max="5894" width="2" style="39" customWidth="1"/>
    <col min="5895" max="5895" width="18.7109375" style="39" customWidth="1"/>
    <col min="5896" max="5896" width="16.140625" style="39" customWidth="1"/>
    <col min="5897" max="5897" width="14.7109375" style="39" bestFit="1" customWidth="1"/>
    <col min="5898" max="5899" width="14.140625" style="39" customWidth="1"/>
    <col min="5900" max="5902" width="9.140625" style="39"/>
    <col min="5903" max="5903" width="12.42578125" style="39" customWidth="1"/>
    <col min="5904" max="5904" width="11.28515625" style="39" bestFit="1" customWidth="1"/>
    <col min="5905" max="5906" width="14.28515625" style="39" bestFit="1" customWidth="1"/>
    <col min="5907" max="5907" width="14.28515625" style="39" customWidth="1"/>
    <col min="5908" max="5908" width="16.140625" style="39" bestFit="1" customWidth="1"/>
    <col min="5909" max="5909" width="9.140625" style="39"/>
    <col min="5910" max="5911" width="13.5703125" style="39" bestFit="1" customWidth="1"/>
    <col min="5912" max="6144" width="9.140625" style="39"/>
    <col min="6145" max="6145" width="18.140625" style="39" customWidth="1"/>
    <col min="6146" max="6146" width="14.7109375" style="39" bestFit="1" customWidth="1"/>
    <col min="6147" max="6147" width="15.85546875" style="39" customWidth="1"/>
    <col min="6148" max="6148" width="2.140625" style="39" customWidth="1"/>
    <col min="6149" max="6149" width="13.7109375" style="39" customWidth="1"/>
    <col min="6150" max="6150" width="2" style="39" customWidth="1"/>
    <col min="6151" max="6151" width="18.7109375" style="39" customWidth="1"/>
    <col min="6152" max="6152" width="16.140625" style="39" customWidth="1"/>
    <col min="6153" max="6153" width="14.7109375" style="39" bestFit="1" customWidth="1"/>
    <col min="6154" max="6155" width="14.140625" style="39" customWidth="1"/>
    <col min="6156" max="6158" width="9.140625" style="39"/>
    <col min="6159" max="6159" width="12.42578125" style="39" customWidth="1"/>
    <col min="6160" max="6160" width="11.28515625" style="39" bestFit="1" customWidth="1"/>
    <col min="6161" max="6162" width="14.28515625" style="39" bestFit="1" customWidth="1"/>
    <col min="6163" max="6163" width="14.28515625" style="39" customWidth="1"/>
    <col min="6164" max="6164" width="16.140625" style="39" bestFit="1" customWidth="1"/>
    <col min="6165" max="6165" width="9.140625" style="39"/>
    <col min="6166" max="6167" width="13.5703125" style="39" bestFit="1" customWidth="1"/>
    <col min="6168" max="6400" width="9.140625" style="39"/>
    <col min="6401" max="6401" width="18.140625" style="39" customWidth="1"/>
    <col min="6402" max="6402" width="14.7109375" style="39" bestFit="1" customWidth="1"/>
    <col min="6403" max="6403" width="15.85546875" style="39" customWidth="1"/>
    <col min="6404" max="6404" width="2.140625" style="39" customWidth="1"/>
    <col min="6405" max="6405" width="13.7109375" style="39" customWidth="1"/>
    <col min="6406" max="6406" width="2" style="39" customWidth="1"/>
    <col min="6407" max="6407" width="18.7109375" style="39" customWidth="1"/>
    <col min="6408" max="6408" width="16.140625" style="39" customWidth="1"/>
    <col min="6409" max="6409" width="14.7109375" style="39" bestFit="1" customWidth="1"/>
    <col min="6410" max="6411" width="14.140625" style="39" customWidth="1"/>
    <col min="6412" max="6414" width="9.140625" style="39"/>
    <col min="6415" max="6415" width="12.42578125" style="39" customWidth="1"/>
    <col min="6416" max="6416" width="11.28515625" style="39" bestFit="1" customWidth="1"/>
    <col min="6417" max="6418" width="14.28515625" style="39" bestFit="1" customWidth="1"/>
    <col min="6419" max="6419" width="14.28515625" style="39" customWidth="1"/>
    <col min="6420" max="6420" width="16.140625" style="39" bestFit="1" customWidth="1"/>
    <col min="6421" max="6421" width="9.140625" style="39"/>
    <col min="6422" max="6423" width="13.5703125" style="39" bestFit="1" customWidth="1"/>
    <col min="6424" max="6656" width="9.140625" style="39"/>
    <col min="6657" max="6657" width="18.140625" style="39" customWidth="1"/>
    <col min="6658" max="6658" width="14.7109375" style="39" bestFit="1" customWidth="1"/>
    <col min="6659" max="6659" width="15.85546875" style="39" customWidth="1"/>
    <col min="6660" max="6660" width="2.140625" style="39" customWidth="1"/>
    <col min="6661" max="6661" width="13.7109375" style="39" customWidth="1"/>
    <col min="6662" max="6662" width="2" style="39" customWidth="1"/>
    <col min="6663" max="6663" width="18.7109375" style="39" customWidth="1"/>
    <col min="6664" max="6664" width="16.140625" style="39" customWidth="1"/>
    <col min="6665" max="6665" width="14.7109375" style="39" bestFit="1" customWidth="1"/>
    <col min="6666" max="6667" width="14.140625" style="39" customWidth="1"/>
    <col min="6668" max="6670" width="9.140625" style="39"/>
    <col min="6671" max="6671" width="12.42578125" style="39" customWidth="1"/>
    <col min="6672" max="6672" width="11.28515625" style="39" bestFit="1" customWidth="1"/>
    <col min="6673" max="6674" width="14.28515625" style="39" bestFit="1" customWidth="1"/>
    <col min="6675" max="6675" width="14.28515625" style="39" customWidth="1"/>
    <col min="6676" max="6676" width="16.140625" style="39" bestFit="1" customWidth="1"/>
    <col min="6677" max="6677" width="9.140625" style="39"/>
    <col min="6678" max="6679" width="13.5703125" style="39" bestFit="1" customWidth="1"/>
    <col min="6680" max="6912" width="9.140625" style="39"/>
    <col min="6913" max="6913" width="18.140625" style="39" customWidth="1"/>
    <col min="6914" max="6914" width="14.7109375" style="39" bestFit="1" customWidth="1"/>
    <col min="6915" max="6915" width="15.85546875" style="39" customWidth="1"/>
    <col min="6916" max="6916" width="2.140625" style="39" customWidth="1"/>
    <col min="6917" max="6917" width="13.7109375" style="39" customWidth="1"/>
    <col min="6918" max="6918" width="2" style="39" customWidth="1"/>
    <col min="6919" max="6919" width="18.7109375" style="39" customWidth="1"/>
    <col min="6920" max="6920" width="16.140625" style="39" customWidth="1"/>
    <col min="6921" max="6921" width="14.7109375" style="39" bestFit="1" customWidth="1"/>
    <col min="6922" max="6923" width="14.140625" style="39" customWidth="1"/>
    <col min="6924" max="6926" width="9.140625" style="39"/>
    <col min="6927" max="6927" width="12.42578125" style="39" customWidth="1"/>
    <col min="6928" max="6928" width="11.28515625" style="39" bestFit="1" customWidth="1"/>
    <col min="6929" max="6930" width="14.28515625" style="39" bestFit="1" customWidth="1"/>
    <col min="6931" max="6931" width="14.28515625" style="39" customWidth="1"/>
    <col min="6932" max="6932" width="16.140625" style="39" bestFit="1" customWidth="1"/>
    <col min="6933" max="6933" width="9.140625" style="39"/>
    <col min="6934" max="6935" width="13.5703125" style="39" bestFit="1" customWidth="1"/>
    <col min="6936" max="7168" width="9.140625" style="39"/>
    <col min="7169" max="7169" width="18.140625" style="39" customWidth="1"/>
    <col min="7170" max="7170" width="14.7109375" style="39" bestFit="1" customWidth="1"/>
    <col min="7171" max="7171" width="15.85546875" style="39" customWidth="1"/>
    <col min="7172" max="7172" width="2.140625" style="39" customWidth="1"/>
    <col min="7173" max="7173" width="13.7109375" style="39" customWidth="1"/>
    <col min="7174" max="7174" width="2" style="39" customWidth="1"/>
    <col min="7175" max="7175" width="18.7109375" style="39" customWidth="1"/>
    <col min="7176" max="7176" width="16.140625" style="39" customWidth="1"/>
    <col min="7177" max="7177" width="14.7109375" style="39" bestFit="1" customWidth="1"/>
    <col min="7178" max="7179" width="14.140625" style="39" customWidth="1"/>
    <col min="7180" max="7182" width="9.140625" style="39"/>
    <col min="7183" max="7183" width="12.42578125" style="39" customWidth="1"/>
    <col min="7184" max="7184" width="11.28515625" style="39" bestFit="1" customWidth="1"/>
    <col min="7185" max="7186" width="14.28515625" style="39" bestFit="1" customWidth="1"/>
    <col min="7187" max="7187" width="14.28515625" style="39" customWidth="1"/>
    <col min="7188" max="7188" width="16.140625" style="39" bestFit="1" customWidth="1"/>
    <col min="7189" max="7189" width="9.140625" style="39"/>
    <col min="7190" max="7191" width="13.5703125" style="39" bestFit="1" customWidth="1"/>
    <col min="7192" max="7424" width="9.140625" style="39"/>
    <col min="7425" max="7425" width="18.140625" style="39" customWidth="1"/>
    <col min="7426" max="7426" width="14.7109375" style="39" bestFit="1" customWidth="1"/>
    <col min="7427" max="7427" width="15.85546875" style="39" customWidth="1"/>
    <col min="7428" max="7428" width="2.140625" style="39" customWidth="1"/>
    <col min="7429" max="7429" width="13.7109375" style="39" customWidth="1"/>
    <col min="7430" max="7430" width="2" style="39" customWidth="1"/>
    <col min="7431" max="7431" width="18.7109375" style="39" customWidth="1"/>
    <col min="7432" max="7432" width="16.140625" style="39" customWidth="1"/>
    <col min="7433" max="7433" width="14.7109375" style="39" bestFit="1" customWidth="1"/>
    <col min="7434" max="7435" width="14.140625" style="39" customWidth="1"/>
    <col min="7436" max="7438" width="9.140625" style="39"/>
    <col min="7439" max="7439" width="12.42578125" style="39" customWidth="1"/>
    <col min="7440" max="7440" width="11.28515625" style="39" bestFit="1" customWidth="1"/>
    <col min="7441" max="7442" width="14.28515625" style="39" bestFit="1" customWidth="1"/>
    <col min="7443" max="7443" width="14.28515625" style="39" customWidth="1"/>
    <col min="7444" max="7444" width="16.140625" style="39" bestFit="1" customWidth="1"/>
    <col min="7445" max="7445" width="9.140625" style="39"/>
    <col min="7446" max="7447" width="13.5703125" style="39" bestFit="1" customWidth="1"/>
    <col min="7448" max="7680" width="9.140625" style="39"/>
    <col min="7681" max="7681" width="18.140625" style="39" customWidth="1"/>
    <col min="7682" max="7682" width="14.7109375" style="39" bestFit="1" customWidth="1"/>
    <col min="7683" max="7683" width="15.85546875" style="39" customWidth="1"/>
    <col min="7684" max="7684" width="2.140625" style="39" customWidth="1"/>
    <col min="7685" max="7685" width="13.7109375" style="39" customWidth="1"/>
    <col min="7686" max="7686" width="2" style="39" customWidth="1"/>
    <col min="7687" max="7687" width="18.7109375" style="39" customWidth="1"/>
    <col min="7688" max="7688" width="16.140625" style="39" customWidth="1"/>
    <col min="7689" max="7689" width="14.7109375" style="39" bestFit="1" customWidth="1"/>
    <col min="7690" max="7691" width="14.140625" style="39" customWidth="1"/>
    <col min="7692" max="7694" width="9.140625" style="39"/>
    <col min="7695" max="7695" width="12.42578125" style="39" customWidth="1"/>
    <col min="7696" max="7696" width="11.28515625" style="39" bestFit="1" customWidth="1"/>
    <col min="7697" max="7698" width="14.28515625" style="39" bestFit="1" customWidth="1"/>
    <col min="7699" max="7699" width="14.28515625" style="39" customWidth="1"/>
    <col min="7700" max="7700" width="16.140625" style="39" bestFit="1" customWidth="1"/>
    <col min="7701" max="7701" width="9.140625" style="39"/>
    <col min="7702" max="7703" width="13.5703125" style="39" bestFit="1" customWidth="1"/>
    <col min="7704" max="7936" width="9.140625" style="39"/>
    <col min="7937" max="7937" width="18.140625" style="39" customWidth="1"/>
    <col min="7938" max="7938" width="14.7109375" style="39" bestFit="1" customWidth="1"/>
    <col min="7939" max="7939" width="15.85546875" style="39" customWidth="1"/>
    <col min="7940" max="7940" width="2.140625" style="39" customWidth="1"/>
    <col min="7941" max="7941" width="13.7109375" style="39" customWidth="1"/>
    <col min="7942" max="7942" width="2" style="39" customWidth="1"/>
    <col min="7943" max="7943" width="18.7109375" style="39" customWidth="1"/>
    <col min="7944" max="7944" width="16.140625" style="39" customWidth="1"/>
    <col min="7945" max="7945" width="14.7109375" style="39" bestFit="1" customWidth="1"/>
    <col min="7946" max="7947" width="14.140625" style="39" customWidth="1"/>
    <col min="7948" max="7950" width="9.140625" style="39"/>
    <col min="7951" max="7951" width="12.42578125" style="39" customWidth="1"/>
    <col min="7952" max="7952" width="11.28515625" style="39" bestFit="1" customWidth="1"/>
    <col min="7953" max="7954" width="14.28515625" style="39" bestFit="1" customWidth="1"/>
    <col min="7955" max="7955" width="14.28515625" style="39" customWidth="1"/>
    <col min="7956" max="7956" width="16.140625" style="39" bestFit="1" customWidth="1"/>
    <col min="7957" max="7957" width="9.140625" style="39"/>
    <col min="7958" max="7959" width="13.5703125" style="39" bestFit="1" customWidth="1"/>
    <col min="7960" max="8192" width="9.140625" style="39"/>
    <col min="8193" max="8193" width="18.140625" style="39" customWidth="1"/>
    <col min="8194" max="8194" width="14.7109375" style="39" bestFit="1" customWidth="1"/>
    <col min="8195" max="8195" width="15.85546875" style="39" customWidth="1"/>
    <col min="8196" max="8196" width="2.140625" style="39" customWidth="1"/>
    <col min="8197" max="8197" width="13.7109375" style="39" customWidth="1"/>
    <col min="8198" max="8198" width="2" style="39" customWidth="1"/>
    <col min="8199" max="8199" width="18.7109375" style="39" customWidth="1"/>
    <col min="8200" max="8200" width="16.140625" style="39" customWidth="1"/>
    <col min="8201" max="8201" width="14.7109375" style="39" bestFit="1" customWidth="1"/>
    <col min="8202" max="8203" width="14.140625" style="39" customWidth="1"/>
    <col min="8204" max="8206" width="9.140625" style="39"/>
    <col min="8207" max="8207" width="12.42578125" style="39" customWidth="1"/>
    <col min="8208" max="8208" width="11.28515625" style="39" bestFit="1" customWidth="1"/>
    <col min="8209" max="8210" width="14.28515625" style="39" bestFit="1" customWidth="1"/>
    <col min="8211" max="8211" width="14.28515625" style="39" customWidth="1"/>
    <col min="8212" max="8212" width="16.140625" style="39" bestFit="1" customWidth="1"/>
    <col min="8213" max="8213" width="9.140625" style="39"/>
    <col min="8214" max="8215" width="13.5703125" style="39" bestFit="1" customWidth="1"/>
    <col min="8216" max="8448" width="9.140625" style="39"/>
    <col min="8449" max="8449" width="18.140625" style="39" customWidth="1"/>
    <col min="8450" max="8450" width="14.7109375" style="39" bestFit="1" customWidth="1"/>
    <col min="8451" max="8451" width="15.85546875" style="39" customWidth="1"/>
    <col min="8452" max="8452" width="2.140625" style="39" customWidth="1"/>
    <col min="8453" max="8453" width="13.7109375" style="39" customWidth="1"/>
    <col min="8454" max="8454" width="2" style="39" customWidth="1"/>
    <col min="8455" max="8455" width="18.7109375" style="39" customWidth="1"/>
    <col min="8456" max="8456" width="16.140625" style="39" customWidth="1"/>
    <col min="8457" max="8457" width="14.7109375" style="39" bestFit="1" customWidth="1"/>
    <col min="8458" max="8459" width="14.140625" style="39" customWidth="1"/>
    <col min="8460" max="8462" width="9.140625" style="39"/>
    <col min="8463" max="8463" width="12.42578125" style="39" customWidth="1"/>
    <col min="8464" max="8464" width="11.28515625" style="39" bestFit="1" customWidth="1"/>
    <col min="8465" max="8466" width="14.28515625" style="39" bestFit="1" customWidth="1"/>
    <col min="8467" max="8467" width="14.28515625" style="39" customWidth="1"/>
    <col min="8468" max="8468" width="16.140625" style="39" bestFit="1" customWidth="1"/>
    <col min="8469" max="8469" width="9.140625" style="39"/>
    <col min="8470" max="8471" width="13.5703125" style="39" bestFit="1" customWidth="1"/>
    <col min="8472" max="8704" width="9.140625" style="39"/>
    <col min="8705" max="8705" width="18.140625" style="39" customWidth="1"/>
    <col min="8706" max="8706" width="14.7109375" style="39" bestFit="1" customWidth="1"/>
    <col min="8707" max="8707" width="15.85546875" style="39" customWidth="1"/>
    <col min="8708" max="8708" width="2.140625" style="39" customWidth="1"/>
    <col min="8709" max="8709" width="13.7109375" style="39" customWidth="1"/>
    <col min="8710" max="8710" width="2" style="39" customWidth="1"/>
    <col min="8711" max="8711" width="18.7109375" style="39" customWidth="1"/>
    <col min="8712" max="8712" width="16.140625" style="39" customWidth="1"/>
    <col min="8713" max="8713" width="14.7109375" style="39" bestFit="1" customWidth="1"/>
    <col min="8714" max="8715" width="14.140625" style="39" customWidth="1"/>
    <col min="8716" max="8718" width="9.140625" style="39"/>
    <col min="8719" max="8719" width="12.42578125" style="39" customWidth="1"/>
    <col min="8720" max="8720" width="11.28515625" style="39" bestFit="1" customWidth="1"/>
    <col min="8721" max="8722" width="14.28515625" style="39" bestFit="1" customWidth="1"/>
    <col min="8723" max="8723" width="14.28515625" style="39" customWidth="1"/>
    <col min="8724" max="8724" width="16.140625" style="39" bestFit="1" customWidth="1"/>
    <col min="8725" max="8725" width="9.140625" style="39"/>
    <col min="8726" max="8727" width="13.5703125" style="39" bestFit="1" customWidth="1"/>
    <col min="8728" max="8960" width="9.140625" style="39"/>
    <col min="8961" max="8961" width="18.140625" style="39" customWidth="1"/>
    <col min="8962" max="8962" width="14.7109375" style="39" bestFit="1" customWidth="1"/>
    <col min="8963" max="8963" width="15.85546875" style="39" customWidth="1"/>
    <col min="8964" max="8964" width="2.140625" style="39" customWidth="1"/>
    <col min="8965" max="8965" width="13.7109375" style="39" customWidth="1"/>
    <col min="8966" max="8966" width="2" style="39" customWidth="1"/>
    <col min="8967" max="8967" width="18.7109375" style="39" customWidth="1"/>
    <col min="8968" max="8968" width="16.140625" style="39" customWidth="1"/>
    <col min="8969" max="8969" width="14.7109375" style="39" bestFit="1" customWidth="1"/>
    <col min="8970" max="8971" width="14.140625" style="39" customWidth="1"/>
    <col min="8972" max="8974" width="9.140625" style="39"/>
    <col min="8975" max="8975" width="12.42578125" style="39" customWidth="1"/>
    <col min="8976" max="8976" width="11.28515625" style="39" bestFit="1" customWidth="1"/>
    <col min="8977" max="8978" width="14.28515625" style="39" bestFit="1" customWidth="1"/>
    <col min="8979" max="8979" width="14.28515625" style="39" customWidth="1"/>
    <col min="8980" max="8980" width="16.140625" style="39" bestFit="1" customWidth="1"/>
    <col min="8981" max="8981" width="9.140625" style="39"/>
    <col min="8982" max="8983" width="13.5703125" style="39" bestFit="1" customWidth="1"/>
    <col min="8984" max="9216" width="9.140625" style="39"/>
    <col min="9217" max="9217" width="18.140625" style="39" customWidth="1"/>
    <col min="9218" max="9218" width="14.7109375" style="39" bestFit="1" customWidth="1"/>
    <col min="9219" max="9219" width="15.85546875" style="39" customWidth="1"/>
    <col min="9220" max="9220" width="2.140625" style="39" customWidth="1"/>
    <col min="9221" max="9221" width="13.7109375" style="39" customWidth="1"/>
    <col min="9222" max="9222" width="2" style="39" customWidth="1"/>
    <col min="9223" max="9223" width="18.7109375" style="39" customWidth="1"/>
    <col min="9224" max="9224" width="16.140625" style="39" customWidth="1"/>
    <col min="9225" max="9225" width="14.7109375" style="39" bestFit="1" customWidth="1"/>
    <col min="9226" max="9227" width="14.140625" style="39" customWidth="1"/>
    <col min="9228" max="9230" width="9.140625" style="39"/>
    <col min="9231" max="9231" width="12.42578125" style="39" customWidth="1"/>
    <col min="9232" max="9232" width="11.28515625" style="39" bestFit="1" customWidth="1"/>
    <col min="9233" max="9234" width="14.28515625" style="39" bestFit="1" customWidth="1"/>
    <col min="9235" max="9235" width="14.28515625" style="39" customWidth="1"/>
    <col min="9236" max="9236" width="16.140625" style="39" bestFit="1" customWidth="1"/>
    <col min="9237" max="9237" width="9.140625" style="39"/>
    <col min="9238" max="9239" width="13.5703125" style="39" bestFit="1" customWidth="1"/>
    <col min="9240" max="9472" width="9.140625" style="39"/>
    <col min="9473" max="9473" width="18.140625" style="39" customWidth="1"/>
    <col min="9474" max="9474" width="14.7109375" style="39" bestFit="1" customWidth="1"/>
    <col min="9475" max="9475" width="15.85546875" style="39" customWidth="1"/>
    <col min="9476" max="9476" width="2.140625" style="39" customWidth="1"/>
    <col min="9477" max="9477" width="13.7109375" style="39" customWidth="1"/>
    <col min="9478" max="9478" width="2" style="39" customWidth="1"/>
    <col min="9479" max="9479" width="18.7109375" style="39" customWidth="1"/>
    <col min="9480" max="9480" width="16.140625" style="39" customWidth="1"/>
    <col min="9481" max="9481" width="14.7109375" style="39" bestFit="1" customWidth="1"/>
    <col min="9482" max="9483" width="14.140625" style="39" customWidth="1"/>
    <col min="9484" max="9486" width="9.140625" style="39"/>
    <col min="9487" max="9487" width="12.42578125" style="39" customWidth="1"/>
    <col min="9488" max="9488" width="11.28515625" style="39" bestFit="1" customWidth="1"/>
    <col min="9489" max="9490" width="14.28515625" style="39" bestFit="1" customWidth="1"/>
    <col min="9491" max="9491" width="14.28515625" style="39" customWidth="1"/>
    <col min="9492" max="9492" width="16.140625" style="39" bestFit="1" customWidth="1"/>
    <col min="9493" max="9493" width="9.140625" style="39"/>
    <col min="9494" max="9495" width="13.5703125" style="39" bestFit="1" customWidth="1"/>
    <col min="9496" max="9728" width="9.140625" style="39"/>
    <col min="9729" max="9729" width="18.140625" style="39" customWidth="1"/>
    <col min="9730" max="9730" width="14.7109375" style="39" bestFit="1" customWidth="1"/>
    <col min="9731" max="9731" width="15.85546875" style="39" customWidth="1"/>
    <col min="9732" max="9732" width="2.140625" style="39" customWidth="1"/>
    <col min="9733" max="9733" width="13.7109375" style="39" customWidth="1"/>
    <col min="9734" max="9734" width="2" style="39" customWidth="1"/>
    <col min="9735" max="9735" width="18.7109375" style="39" customWidth="1"/>
    <col min="9736" max="9736" width="16.140625" style="39" customWidth="1"/>
    <col min="9737" max="9737" width="14.7109375" style="39" bestFit="1" customWidth="1"/>
    <col min="9738" max="9739" width="14.140625" style="39" customWidth="1"/>
    <col min="9740" max="9742" width="9.140625" style="39"/>
    <col min="9743" max="9743" width="12.42578125" style="39" customWidth="1"/>
    <col min="9744" max="9744" width="11.28515625" style="39" bestFit="1" customWidth="1"/>
    <col min="9745" max="9746" width="14.28515625" style="39" bestFit="1" customWidth="1"/>
    <col min="9747" max="9747" width="14.28515625" style="39" customWidth="1"/>
    <col min="9748" max="9748" width="16.140625" style="39" bestFit="1" customWidth="1"/>
    <col min="9749" max="9749" width="9.140625" style="39"/>
    <col min="9750" max="9751" width="13.5703125" style="39" bestFit="1" customWidth="1"/>
    <col min="9752" max="9984" width="9.140625" style="39"/>
    <col min="9985" max="9985" width="18.140625" style="39" customWidth="1"/>
    <col min="9986" max="9986" width="14.7109375" style="39" bestFit="1" customWidth="1"/>
    <col min="9987" max="9987" width="15.85546875" style="39" customWidth="1"/>
    <col min="9988" max="9988" width="2.140625" style="39" customWidth="1"/>
    <col min="9989" max="9989" width="13.7109375" style="39" customWidth="1"/>
    <col min="9990" max="9990" width="2" style="39" customWidth="1"/>
    <col min="9991" max="9991" width="18.7109375" style="39" customWidth="1"/>
    <col min="9992" max="9992" width="16.140625" style="39" customWidth="1"/>
    <col min="9993" max="9993" width="14.7109375" style="39" bestFit="1" customWidth="1"/>
    <col min="9994" max="9995" width="14.140625" style="39" customWidth="1"/>
    <col min="9996" max="9998" width="9.140625" style="39"/>
    <col min="9999" max="9999" width="12.42578125" style="39" customWidth="1"/>
    <col min="10000" max="10000" width="11.28515625" style="39" bestFit="1" customWidth="1"/>
    <col min="10001" max="10002" width="14.28515625" style="39" bestFit="1" customWidth="1"/>
    <col min="10003" max="10003" width="14.28515625" style="39" customWidth="1"/>
    <col min="10004" max="10004" width="16.140625" style="39" bestFit="1" customWidth="1"/>
    <col min="10005" max="10005" width="9.140625" style="39"/>
    <col min="10006" max="10007" width="13.5703125" style="39" bestFit="1" customWidth="1"/>
    <col min="10008" max="10240" width="9.140625" style="39"/>
    <col min="10241" max="10241" width="18.140625" style="39" customWidth="1"/>
    <col min="10242" max="10242" width="14.7109375" style="39" bestFit="1" customWidth="1"/>
    <col min="10243" max="10243" width="15.85546875" style="39" customWidth="1"/>
    <col min="10244" max="10244" width="2.140625" style="39" customWidth="1"/>
    <col min="10245" max="10245" width="13.7109375" style="39" customWidth="1"/>
    <col min="10246" max="10246" width="2" style="39" customWidth="1"/>
    <col min="10247" max="10247" width="18.7109375" style="39" customWidth="1"/>
    <col min="10248" max="10248" width="16.140625" style="39" customWidth="1"/>
    <col min="10249" max="10249" width="14.7109375" style="39" bestFit="1" customWidth="1"/>
    <col min="10250" max="10251" width="14.140625" style="39" customWidth="1"/>
    <col min="10252" max="10254" width="9.140625" style="39"/>
    <col min="10255" max="10255" width="12.42578125" style="39" customWidth="1"/>
    <col min="10256" max="10256" width="11.28515625" style="39" bestFit="1" customWidth="1"/>
    <col min="10257" max="10258" width="14.28515625" style="39" bestFit="1" customWidth="1"/>
    <col min="10259" max="10259" width="14.28515625" style="39" customWidth="1"/>
    <col min="10260" max="10260" width="16.140625" style="39" bestFit="1" customWidth="1"/>
    <col min="10261" max="10261" width="9.140625" style="39"/>
    <col min="10262" max="10263" width="13.5703125" style="39" bestFit="1" customWidth="1"/>
    <col min="10264" max="10496" width="9.140625" style="39"/>
    <col min="10497" max="10497" width="18.140625" style="39" customWidth="1"/>
    <col min="10498" max="10498" width="14.7109375" style="39" bestFit="1" customWidth="1"/>
    <col min="10499" max="10499" width="15.85546875" style="39" customWidth="1"/>
    <col min="10500" max="10500" width="2.140625" style="39" customWidth="1"/>
    <col min="10501" max="10501" width="13.7109375" style="39" customWidth="1"/>
    <col min="10502" max="10502" width="2" style="39" customWidth="1"/>
    <col min="10503" max="10503" width="18.7109375" style="39" customWidth="1"/>
    <col min="10504" max="10504" width="16.140625" style="39" customWidth="1"/>
    <col min="10505" max="10505" width="14.7109375" style="39" bestFit="1" customWidth="1"/>
    <col min="10506" max="10507" width="14.140625" style="39" customWidth="1"/>
    <col min="10508" max="10510" width="9.140625" style="39"/>
    <col min="10511" max="10511" width="12.42578125" style="39" customWidth="1"/>
    <col min="10512" max="10512" width="11.28515625" style="39" bestFit="1" customWidth="1"/>
    <col min="10513" max="10514" width="14.28515625" style="39" bestFit="1" customWidth="1"/>
    <col min="10515" max="10515" width="14.28515625" style="39" customWidth="1"/>
    <col min="10516" max="10516" width="16.140625" style="39" bestFit="1" customWidth="1"/>
    <col min="10517" max="10517" width="9.140625" style="39"/>
    <col min="10518" max="10519" width="13.5703125" style="39" bestFit="1" customWidth="1"/>
    <col min="10520" max="10752" width="9.140625" style="39"/>
    <col min="10753" max="10753" width="18.140625" style="39" customWidth="1"/>
    <col min="10754" max="10754" width="14.7109375" style="39" bestFit="1" customWidth="1"/>
    <col min="10755" max="10755" width="15.85546875" style="39" customWidth="1"/>
    <col min="10756" max="10756" width="2.140625" style="39" customWidth="1"/>
    <col min="10757" max="10757" width="13.7109375" style="39" customWidth="1"/>
    <col min="10758" max="10758" width="2" style="39" customWidth="1"/>
    <col min="10759" max="10759" width="18.7109375" style="39" customWidth="1"/>
    <col min="10760" max="10760" width="16.140625" style="39" customWidth="1"/>
    <col min="10761" max="10761" width="14.7109375" style="39" bestFit="1" customWidth="1"/>
    <col min="10762" max="10763" width="14.140625" style="39" customWidth="1"/>
    <col min="10764" max="10766" width="9.140625" style="39"/>
    <col min="10767" max="10767" width="12.42578125" style="39" customWidth="1"/>
    <col min="10768" max="10768" width="11.28515625" style="39" bestFit="1" customWidth="1"/>
    <col min="10769" max="10770" width="14.28515625" style="39" bestFit="1" customWidth="1"/>
    <col min="10771" max="10771" width="14.28515625" style="39" customWidth="1"/>
    <col min="10772" max="10772" width="16.140625" style="39" bestFit="1" customWidth="1"/>
    <col min="10773" max="10773" width="9.140625" style="39"/>
    <col min="10774" max="10775" width="13.5703125" style="39" bestFit="1" customWidth="1"/>
    <col min="10776" max="11008" width="9.140625" style="39"/>
    <col min="11009" max="11009" width="18.140625" style="39" customWidth="1"/>
    <col min="11010" max="11010" width="14.7109375" style="39" bestFit="1" customWidth="1"/>
    <col min="11011" max="11011" width="15.85546875" style="39" customWidth="1"/>
    <col min="11012" max="11012" width="2.140625" style="39" customWidth="1"/>
    <col min="11013" max="11013" width="13.7109375" style="39" customWidth="1"/>
    <col min="11014" max="11014" width="2" style="39" customWidth="1"/>
    <col min="11015" max="11015" width="18.7109375" style="39" customWidth="1"/>
    <col min="11016" max="11016" width="16.140625" style="39" customWidth="1"/>
    <col min="11017" max="11017" width="14.7109375" style="39" bestFit="1" customWidth="1"/>
    <col min="11018" max="11019" width="14.140625" style="39" customWidth="1"/>
    <col min="11020" max="11022" width="9.140625" style="39"/>
    <col min="11023" max="11023" width="12.42578125" style="39" customWidth="1"/>
    <col min="11024" max="11024" width="11.28515625" style="39" bestFit="1" customWidth="1"/>
    <col min="11025" max="11026" width="14.28515625" style="39" bestFit="1" customWidth="1"/>
    <col min="11027" max="11027" width="14.28515625" style="39" customWidth="1"/>
    <col min="11028" max="11028" width="16.140625" style="39" bestFit="1" customWidth="1"/>
    <col min="11029" max="11029" width="9.140625" style="39"/>
    <col min="11030" max="11031" width="13.5703125" style="39" bestFit="1" customWidth="1"/>
    <col min="11032" max="11264" width="9.140625" style="39"/>
    <col min="11265" max="11265" width="18.140625" style="39" customWidth="1"/>
    <col min="11266" max="11266" width="14.7109375" style="39" bestFit="1" customWidth="1"/>
    <col min="11267" max="11267" width="15.85546875" style="39" customWidth="1"/>
    <col min="11268" max="11268" width="2.140625" style="39" customWidth="1"/>
    <col min="11269" max="11269" width="13.7109375" style="39" customWidth="1"/>
    <col min="11270" max="11270" width="2" style="39" customWidth="1"/>
    <col min="11271" max="11271" width="18.7109375" style="39" customWidth="1"/>
    <col min="11272" max="11272" width="16.140625" style="39" customWidth="1"/>
    <col min="11273" max="11273" width="14.7109375" style="39" bestFit="1" customWidth="1"/>
    <col min="11274" max="11275" width="14.140625" style="39" customWidth="1"/>
    <col min="11276" max="11278" width="9.140625" style="39"/>
    <col min="11279" max="11279" width="12.42578125" style="39" customWidth="1"/>
    <col min="11280" max="11280" width="11.28515625" style="39" bestFit="1" customWidth="1"/>
    <col min="11281" max="11282" width="14.28515625" style="39" bestFit="1" customWidth="1"/>
    <col min="11283" max="11283" width="14.28515625" style="39" customWidth="1"/>
    <col min="11284" max="11284" width="16.140625" style="39" bestFit="1" customWidth="1"/>
    <col min="11285" max="11285" width="9.140625" style="39"/>
    <col min="11286" max="11287" width="13.5703125" style="39" bestFit="1" customWidth="1"/>
    <col min="11288" max="11520" width="9.140625" style="39"/>
    <col min="11521" max="11521" width="18.140625" style="39" customWidth="1"/>
    <col min="11522" max="11522" width="14.7109375" style="39" bestFit="1" customWidth="1"/>
    <col min="11523" max="11523" width="15.85546875" style="39" customWidth="1"/>
    <col min="11524" max="11524" width="2.140625" style="39" customWidth="1"/>
    <col min="11525" max="11525" width="13.7109375" style="39" customWidth="1"/>
    <col min="11526" max="11526" width="2" style="39" customWidth="1"/>
    <col min="11527" max="11527" width="18.7109375" style="39" customWidth="1"/>
    <col min="11528" max="11528" width="16.140625" style="39" customWidth="1"/>
    <col min="11529" max="11529" width="14.7109375" style="39" bestFit="1" customWidth="1"/>
    <col min="11530" max="11531" width="14.140625" style="39" customWidth="1"/>
    <col min="11532" max="11534" width="9.140625" style="39"/>
    <col min="11535" max="11535" width="12.42578125" style="39" customWidth="1"/>
    <col min="11536" max="11536" width="11.28515625" style="39" bestFit="1" customWidth="1"/>
    <col min="11537" max="11538" width="14.28515625" style="39" bestFit="1" customWidth="1"/>
    <col min="11539" max="11539" width="14.28515625" style="39" customWidth="1"/>
    <col min="11540" max="11540" width="16.140625" style="39" bestFit="1" customWidth="1"/>
    <col min="11541" max="11541" width="9.140625" style="39"/>
    <col min="11542" max="11543" width="13.5703125" style="39" bestFit="1" customWidth="1"/>
    <col min="11544" max="11776" width="9.140625" style="39"/>
    <col min="11777" max="11777" width="18.140625" style="39" customWidth="1"/>
    <col min="11778" max="11778" width="14.7109375" style="39" bestFit="1" customWidth="1"/>
    <col min="11779" max="11779" width="15.85546875" style="39" customWidth="1"/>
    <col min="11780" max="11780" width="2.140625" style="39" customWidth="1"/>
    <col min="11781" max="11781" width="13.7109375" style="39" customWidth="1"/>
    <col min="11782" max="11782" width="2" style="39" customWidth="1"/>
    <col min="11783" max="11783" width="18.7109375" style="39" customWidth="1"/>
    <col min="11784" max="11784" width="16.140625" style="39" customWidth="1"/>
    <col min="11785" max="11785" width="14.7109375" style="39" bestFit="1" customWidth="1"/>
    <col min="11786" max="11787" width="14.140625" style="39" customWidth="1"/>
    <col min="11788" max="11790" width="9.140625" style="39"/>
    <col min="11791" max="11791" width="12.42578125" style="39" customWidth="1"/>
    <col min="11792" max="11792" width="11.28515625" style="39" bestFit="1" customWidth="1"/>
    <col min="11793" max="11794" width="14.28515625" style="39" bestFit="1" customWidth="1"/>
    <col min="11795" max="11795" width="14.28515625" style="39" customWidth="1"/>
    <col min="11796" max="11796" width="16.140625" style="39" bestFit="1" customWidth="1"/>
    <col min="11797" max="11797" width="9.140625" style="39"/>
    <col min="11798" max="11799" width="13.5703125" style="39" bestFit="1" customWidth="1"/>
    <col min="11800" max="12032" width="9.140625" style="39"/>
    <col min="12033" max="12033" width="18.140625" style="39" customWidth="1"/>
    <col min="12034" max="12034" width="14.7109375" style="39" bestFit="1" customWidth="1"/>
    <col min="12035" max="12035" width="15.85546875" style="39" customWidth="1"/>
    <col min="12036" max="12036" width="2.140625" style="39" customWidth="1"/>
    <col min="12037" max="12037" width="13.7109375" style="39" customWidth="1"/>
    <col min="12038" max="12038" width="2" style="39" customWidth="1"/>
    <col min="12039" max="12039" width="18.7109375" style="39" customWidth="1"/>
    <col min="12040" max="12040" width="16.140625" style="39" customWidth="1"/>
    <col min="12041" max="12041" width="14.7109375" style="39" bestFit="1" customWidth="1"/>
    <col min="12042" max="12043" width="14.140625" style="39" customWidth="1"/>
    <col min="12044" max="12046" width="9.140625" style="39"/>
    <col min="12047" max="12047" width="12.42578125" style="39" customWidth="1"/>
    <col min="12048" max="12048" width="11.28515625" style="39" bestFit="1" customWidth="1"/>
    <col min="12049" max="12050" width="14.28515625" style="39" bestFit="1" customWidth="1"/>
    <col min="12051" max="12051" width="14.28515625" style="39" customWidth="1"/>
    <col min="12052" max="12052" width="16.140625" style="39" bestFit="1" customWidth="1"/>
    <col min="12053" max="12053" width="9.140625" style="39"/>
    <col min="12054" max="12055" width="13.5703125" style="39" bestFit="1" customWidth="1"/>
    <col min="12056" max="12288" width="9.140625" style="39"/>
    <col min="12289" max="12289" width="18.140625" style="39" customWidth="1"/>
    <col min="12290" max="12290" width="14.7109375" style="39" bestFit="1" customWidth="1"/>
    <col min="12291" max="12291" width="15.85546875" style="39" customWidth="1"/>
    <col min="12292" max="12292" width="2.140625" style="39" customWidth="1"/>
    <col min="12293" max="12293" width="13.7109375" style="39" customWidth="1"/>
    <col min="12294" max="12294" width="2" style="39" customWidth="1"/>
    <col min="12295" max="12295" width="18.7109375" style="39" customWidth="1"/>
    <col min="12296" max="12296" width="16.140625" style="39" customWidth="1"/>
    <col min="12297" max="12297" width="14.7109375" style="39" bestFit="1" customWidth="1"/>
    <col min="12298" max="12299" width="14.140625" style="39" customWidth="1"/>
    <col min="12300" max="12302" width="9.140625" style="39"/>
    <col min="12303" max="12303" width="12.42578125" style="39" customWidth="1"/>
    <col min="12304" max="12304" width="11.28515625" style="39" bestFit="1" customWidth="1"/>
    <col min="12305" max="12306" width="14.28515625" style="39" bestFit="1" customWidth="1"/>
    <col min="12307" max="12307" width="14.28515625" style="39" customWidth="1"/>
    <col min="12308" max="12308" width="16.140625" style="39" bestFit="1" customWidth="1"/>
    <col min="12309" max="12309" width="9.140625" style="39"/>
    <col min="12310" max="12311" width="13.5703125" style="39" bestFit="1" customWidth="1"/>
    <col min="12312" max="12544" width="9.140625" style="39"/>
    <col min="12545" max="12545" width="18.140625" style="39" customWidth="1"/>
    <col min="12546" max="12546" width="14.7109375" style="39" bestFit="1" customWidth="1"/>
    <col min="12547" max="12547" width="15.85546875" style="39" customWidth="1"/>
    <col min="12548" max="12548" width="2.140625" style="39" customWidth="1"/>
    <col min="12549" max="12549" width="13.7109375" style="39" customWidth="1"/>
    <col min="12550" max="12550" width="2" style="39" customWidth="1"/>
    <col min="12551" max="12551" width="18.7109375" style="39" customWidth="1"/>
    <col min="12552" max="12552" width="16.140625" style="39" customWidth="1"/>
    <col min="12553" max="12553" width="14.7109375" style="39" bestFit="1" customWidth="1"/>
    <col min="12554" max="12555" width="14.140625" style="39" customWidth="1"/>
    <col min="12556" max="12558" width="9.140625" style="39"/>
    <col min="12559" max="12559" width="12.42578125" style="39" customWidth="1"/>
    <col min="12560" max="12560" width="11.28515625" style="39" bestFit="1" customWidth="1"/>
    <col min="12561" max="12562" width="14.28515625" style="39" bestFit="1" customWidth="1"/>
    <col min="12563" max="12563" width="14.28515625" style="39" customWidth="1"/>
    <col min="12564" max="12564" width="16.140625" style="39" bestFit="1" customWidth="1"/>
    <col min="12565" max="12565" width="9.140625" style="39"/>
    <col min="12566" max="12567" width="13.5703125" style="39" bestFit="1" customWidth="1"/>
    <col min="12568" max="12800" width="9.140625" style="39"/>
    <col min="12801" max="12801" width="18.140625" style="39" customWidth="1"/>
    <col min="12802" max="12802" width="14.7109375" style="39" bestFit="1" customWidth="1"/>
    <col min="12803" max="12803" width="15.85546875" style="39" customWidth="1"/>
    <col min="12804" max="12804" width="2.140625" style="39" customWidth="1"/>
    <col min="12805" max="12805" width="13.7109375" style="39" customWidth="1"/>
    <col min="12806" max="12806" width="2" style="39" customWidth="1"/>
    <col min="12807" max="12807" width="18.7109375" style="39" customWidth="1"/>
    <col min="12808" max="12808" width="16.140625" style="39" customWidth="1"/>
    <col min="12809" max="12809" width="14.7109375" style="39" bestFit="1" customWidth="1"/>
    <col min="12810" max="12811" width="14.140625" style="39" customWidth="1"/>
    <col min="12812" max="12814" width="9.140625" style="39"/>
    <col min="12815" max="12815" width="12.42578125" style="39" customWidth="1"/>
    <col min="12816" max="12816" width="11.28515625" style="39" bestFit="1" customWidth="1"/>
    <col min="12817" max="12818" width="14.28515625" style="39" bestFit="1" customWidth="1"/>
    <col min="12819" max="12819" width="14.28515625" style="39" customWidth="1"/>
    <col min="12820" max="12820" width="16.140625" style="39" bestFit="1" customWidth="1"/>
    <col min="12821" max="12821" width="9.140625" style="39"/>
    <col min="12822" max="12823" width="13.5703125" style="39" bestFit="1" customWidth="1"/>
    <col min="12824" max="13056" width="9.140625" style="39"/>
    <col min="13057" max="13057" width="18.140625" style="39" customWidth="1"/>
    <col min="13058" max="13058" width="14.7109375" style="39" bestFit="1" customWidth="1"/>
    <col min="13059" max="13059" width="15.85546875" style="39" customWidth="1"/>
    <col min="13060" max="13060" width="2.140625" style="39" customWidth="1"/>
    <col min="13061" max="13061" width="13.7109375" style="39" customWidth="1"/>
    <col min="13062" max="13062" width="2" style="39" customWidth="1"/>
    <col min="13063" max="13063" width="18.7109375" style="39" customWidth="1"/>
    <col min="13064" max="13064" width="16.140625" style="39" customWidth="1"/>
    <col min="13065" max="13065" width="14.7109375" style="39" bestFit="1" customWidth="1"/>
    <col min="13066" max="13067" width="14.140625" style="39" customWidth="1"/>
    <col min="13068" max="13070" width="9.140625" style="39"/>
    <col min="13071" max="13071" width="12.42578125" style="39" customWidth="1"/>
    <col min="13072" max="13072" width="11.28515625" style="39" bestFit="1" customWidth="1"/>
    <col min="13073" max="13074" width="14.28515625" style="39" bestFit="1" customWidth="1"/>
    <col min="13075" max="13075" width="14.28515625" style="39" customWidth="1"/>
    <col min="13076" max="13076" width="16.140625" style="39" bestFit="1" customWidth="1"/>
    <col min="13077" max="13077" width="9.140625" style="39"/>
    <col min="13078" max="13079" width="13.5703125" style="39" bestFit="1" customWidth="1"/>
    <col min="13080" max="13312" width="9.140625" style="39"/>
    <col min="13313" max="13313" width="18.140625" style="39" customWidth="1"/>
    <col min="13314" max="13314" width="14.7109375" style="39" bestFit="1" customWidth="1"/>
    <col min="13315" max="13315" width="15.85546875" style="39" customWidth="1"/>
    <col min="13316" max="13316" width="2.140625" style="39" customWidth="1"/>
    <col min="13317" max="13317" width="13.7109375" style="39" customWidth="1"/>
    <col min="13318" max="13318" width="2" style="39" customWidth="1"/>
    <col min="13319" max="13319" width="18.7109375" style="39" customWidth="1"/>
    <col min="13320" max="13320" width="16.140625" style="39" customWidth="1"/>
    <col min="13321" max="13321" width="14.7109375" style="39" bestFit="1" customWidth="1"/>
    <col min="13322" max="13323" width="14.140625" style="39" customWidth="1"/>
    <col min="13324" max="13326" width="9.140625" style="39"/>
    <col min="13327" max="13327" width="12.42578125" style="39" customWidth="1"/>
    <col min="13328" max="13328" width="11.28515625" style="39" bestFit="1" customWidth="1"/>
    <col min="13329" max="13330" width="14.28515625" style="39" bestFit="1" customWidth="1"/>
    <col min="13331" max="13331" width="14.28515625" style="39" customWidth="1"/>
    <col min="13332" max="13332" width="16.140625" style="39" bestFit="1" customWidth="1"/>
    <col min="13333" max="13333" width="9.140625" style="39"/>
    <col min="13334" max="13335" width="13.5703125" style="39" bestFit="1" customWidth="1"/>
    <col min="13336" max="13568" width="9.140625" style="39"/>
    <col min="13569" max="13569" width="18.140625" style="39" customWidth="1"/>
    <col min="13570" max="13570" width="14.7109375" style="39" bestFit="1" customWidth="1"/>
    <col min="13571" max="13571" width="15.85546875" style="39" customWidth="1"/>
    <col min="13572" max="13572" width="2.140625" style="39" customWidth="1"/>
    <col min="13573" max="13573" width="13.7109375" style="39" customWidth="1"/>
    <col min="13574" max="13574" width="2" style="39" customWidth="1"/>
    <col min="13575" max="13575" width="18.7109375" style="39" customWidth="1"/>
    <col min="13576" max="13576" width="16.140625" style="39" customWidth="1"/>
    <col min="13577" max="13577" width="14.7109375" style="39" bestFit="1" customWidth="1"/>
    <col min="13578" max="13579" width="14.140625" style="39" customWidth="1"/>
    <col min="13580" max="13582" width="9.140625" style="39"/>
    <col min="13583" max="13583" width="12.42578125" style="39" customWidth="1"/>
    <col min="13584" max="13584" width="11.28515625" style="39" bestFit="1" customWidth="1"/>
    <col min="13585" max="13586" width="14.28515625" style="39" bestFit="1" customWidth="1"/>
    <col min="13587" max="13587" width="14.28515625" style="39" customWidth="1"/>
    <col min="13588" max="13588" width="16.140625" style="39" bestFit="1" customWidth="1"/>
    <col min="13589" max="13589" width="9.140625" style="39"/>
    <col min="13590" max="13591" width="13.5703125" style="39" bestFit="1" customWidth="1"/>
    <col min="13592" max="13824" width="9.140625" style="39"/>
    <col min="13825" max="13825" width="18.140625" style="39" customWidth="1"/>
    <col min="13826" max="13826" width="14.7109375" style="39" bestFit="1" customWidth="1"/>
    <col min="13827" max="13827" width="15.85546875" style="39" customWidth="1"/>
    <col min="13828" max="13828" width="2.140625" style="39" customWidth="1"/>
    <col min="13829" max="13829" width="13.7109375" style="39" customWidth="1"/>
    <col min="13830" max="13830" width="2" style="39" customWidth="1"/>
    <col min="13831" max="13831" width="18.7109375" style="39" customWidth="1"/>
    <col min="13832" max="13832" width="16.140625" style="39" customWidth="1"/>
    <col min="13833" max="13833" width="14.7109375" style="39" bestFit="1" customWidth="1"/>
    <col min="13834" max="13835" width="14.140625" style="39" customWidth="1"/>
    <col min="13836" max="13838" width="9.140625" style="39"/>
    <col min="13839" max="13839" width="12.42578125" style="39" customWidth="1"/>
    <col min="13840" max="13840" width="11.28515625" style="39" bestFit="1" customWidth="1"/>
    <col min="13841" max="13842" width="14.28515625" style="39" bestFit="1" customWidth="1"/>
    <col min="13843" max="13843" width="14.28515625" style="39" customWidth="1"/>
    <col min="13844" max="13844" width="16.140625" style="39" bestFit="1" customWidth="1"/>
    <col min="13845" max="13845" width="9.140625" style="39"/>
    <col min="13846" max="13847" width="13.5703125" style="39" bestFit="1" customWidth="1"/>
    <col min="13848" max="14080" width="9.140625" style="39"/>
    <col min="14081" max="14081" width="18.140625" style="39" customWidth="1"/>
    <col min="14082" max="14082" width="14.7109375" style="39" bestFit="1" customWidth="1"/>
    <col min="14083" max="14083" width="15.85546875" style="39" customWidth="1"/>
    <col min="14084" max="14084" width="2.140625" style="39" customWidth="1"/>
    <col min="14085" max="14085" width="13.7109375" style="39" customWidth="1"/>
    <col min="14086" max="14086" width="2" style="39" customWidth="1"/>
    <col min="14087" max="14087" width="18.7109375" style="39" customWidth="1"/>
    <col min="14088" max="14088" width="16.140625" style="39" customWidth="1"/>
    <col min="14089" max="14089" width="14.7109375" style="39" bestFit="1" customWidth="1"/>
    <col min="14090" max="14091" width="14.140625" style="39" customWidth="1"/>
    <col min="14092" max="14094" width="9.140625" style="39"/>
    <col min="14095" max="14095" width="12.42578125" style="39" customWidth="1"/>
    <col min="14096" max="14096" width="11.28515625" style="39" bestFit="1" customWidth="1"/>
    <col min="14097" max="14098" width="14.28515625" style="39" bestFit="1" customWidth="1"/>
    <col min="14099" max="14099" width="14.28515625" style="39" customWidth="1"/>
    <col min="14100" max="14100" width="16.140625" style="39" bestFit="1" customWidth="1"/>
    <col min="14101" max="14101" width="9.140625" style="39"/>
    <col min="14102" max="14103" width="13.5703125" style="39" bestFit="1" customWidth="1"/>
    <col min="14104" max="14336" width="9.140625" style="39"/>
    <col min="14337" max="14337" width="18.140625" style="39" customWidth="1"/>
    <col min="14338" max="14338" width="14.7109375" style="39" bestFit="1" customWidth="1"/>
    <col min="14339" max="14339" width="15.85546875" style="39" customWidth="1"/>
    <col min="14340" max="14340" width="2.140625" style="39" customWidth="1"/>
    <col min="14341" max="14341" width="13.7109375" style="39" customWidth="1"/>
    <col min="14342" max="14342" width="2" style="39" customWidth="1"/>
    <col min="14343" max="14343" width="18.7109375" style="39" customWidth="1"/>
    <col min="14344" max="14344" width="16.140625" style="39" customWidth="1"/>
    <col min="14345" max="14345" width="14.7109375" style="39" bestFit="1" customWidth="1"/>
    <col min="14346" max="14347" width="14.140625" style="39" customWidth="1"/>
    <col min="14348" max="14350" width="9.140625" style="39"/>
    <col min="14351" max="14351" width="12.42578125" style="39" customWidth="1"/>
    <col min="14352" max="14352" width="11.28515625" style="39" bestFit="1" customWidth="1"/>
    <col min="14353" max="14354" width="14.28515625" style="39" bestFit="1" customWidth="1"/>
    <col min="14355" max="14355" width="14.28515625" style="39" customWidth="1"/>
    <col min="14356" max="14356" width="16.140625" style="39" bestFit="1" customWidth="1"/>
    <col min="14357" max="14357" width="9.140625" style="39"/>
    <col min="14358" max="14359" width="13.5703125" style="39" bestFit="1" customWidth="1"/>
    <col min="14360" max="14592" width="9.140625" style="39"/>
    <col min="14593" max="14593" width="18.140625" style="39" customWidth="1"/>
    <col min="14594" max="14594" width="14.7109375" style="39" bestFit="1" customWidth="1"/>
    <col min="14595" max="14595" width="15.85546875" style="39" customWidth="1"/>
    <col min="14596" max="14596" width="2.140625" style="39" customWidth="1"/>
    <col min="14597" max="14597" width="13.7109375" style="39" customWidth="1"/>
    <col min="14598" max="14598" width="2" style="39" customWidth="1"/>
    <col min="14599" max="14599" width="18.7109375" style="39" customWidth="1"/>
    <col min="14600" max="14600" width="16.140625" style="39" customWidth="1"/>
    <col min="14601" max="14601" width="14.7109375" style="39" bestFit="1" customWidth="1"/>
    <col min="14602" max="14603" width="14.140625" style="39" customWidth="1"/>
    <col min="14604" max="14606" width="9.140625" style="39"/>
    <col min="14607" max="14607" width="12.42578125" style="39" customWidth="1"/>
    <col min="14608" max="14608" width="11.28515625" style="39" bestFit="1" customWidth="1"/>
    <col min="14609" max="14610" width="14.28515625" style="39" bestFit="1" customWidth="1"/>
    <col min="14611" max="14611" width="14.28515625" style="39" customWidth="1"/>
    <col min="14612" max="14612" width="16.140625" style="39" bestFit="1" customWidth="1"/>
    <col min="14613" max="14613" width="9.140625" style="39"/>
    <col min="14614" max="14615" width="13.5703125" style="39" bestFit="1" customWidth="1"/>
    <col min="14616" max="14848" width="9.140625" style="39"/>
    <col min="14849" max="14849" width="18.140625" style="39" customWidth="1"/>
    <col min="14850" max="14850" width="14.7109375" style="39" bestFit="1" customWidth="1"/>
    <col min="14851" max="14851" width="15.85546875" style="39" customWidth="1"/>
    <col min="14852" max="14852" width="2.140625" style="39" customWidth="1"/>
    <col min="14853" max="14853" width="13.7109375" style="39" customWidth="1"/>
    <col min="14854" max="14854" width="2" style="39" customWidth="1"/>
    <col min="14855" max="14855" width="18.7109375" style="39" customWidth="1"/>
    <col min="14856" max="14856" width="16.140625" style="39" customWidth="1"/>
    <col min="14857" max="14857" width="14.7109375" style="39" bestFit="1" customWidth="1"/>
    <col min="14858" max="14859" width="14.140625" style="39" customWidth="1"/>
    <col min="14860" max="14862" width="9.140625" style="39"/>
    <col min="14863" max="14863" width="12.42578125" style="39" customWidth="1"/>
    <col min="14864" max="14864" width="11.28515625" style="39" bestFit="1" customWidth="1"/>
    <col min="14865" max="14866" width="14.28515625" style="39" bestFit="1" customWidth="1"/>
    <col min="14867" max="14867" width="14.28515625" style="39" customWidth="1"/>
    <col min="14868" max="14868" width="16.140625" style="39" bestFit="1" customWidth="1"/>
    <col min="14869" max="14869" width="9.140625" style="39"/>
    <col min="14870" max="14871" width="13.5703125" style="39" bestFit="1" customWidth="1"/>
    <col min="14872" max="15104" width="9.140625" style="39"/>
    <col min="15105" max="15105" width="18.140625" style="39" customWidth="1"/>
    <col min="15106" max="15106" width="14.7109375" style="39" bestFit="1" customWidth="1"/>
    <col min="15107" max="15107" width="15.85546875" style="39" customWidth="1"/>
    <col min="15108" max="15108" width="2.140625" style="39" customWidth="1"/>
    <col min="15109" max="15109" width="13.7109375" style="39" customWidth="1"/>
    <col min="15110" max="15110" width="2" style="39" customWidth="1"/>
    <col min="15111" max="15111" width="18.7109375" style="39" customWidth="1"/>
    <col min="15112" max="15112" width="16.140625" style="39" customWidth="1"/>
    <col min="15113" max="15113" width="14.7109375" style="39" bestFit="1" customWidth="1"/>
    <col min="15114" max="15115" width="14.140625" style="39" customWidth="1"/>
    <col min="15116" max="15118" width="9.140625" style="39"/>
    <col min="15119" max="15119" width="12.42578125" style="39" customWidth="1"/>
    <col min="15120" max="15120" width="11.28515625" style="39" bestFit="1" customWidth="1"/>
    <col min="15121" max="15122" width="14.28515625" style="39" bestFit="1" customWidth="1"/>
    <col min="15123" max="15123" width="14.28515625" style="39" customWidth="1"/>
    <col min="15124" max="15124" width="16.140625" style="39" bestFit="1" customWidth="1"/>
    <col min="15125" max="15125" width="9.140625" style="39"/>
    <col min="15126" max="15127" width="13.5703125" style="39" bestFit="1" customWidth="1"/>
    <col min="15128" max="15360" width="9.140625" style="39"/>
    <col min="15361" max="15361" width="18.140625" style="39" customWidth="1"/>
    <col min="15362" max="15362" width="14.7109375" style="39" bestFit="1" customWidth="1"/>
    <col min="15363" max="15363" width="15.85546875" style="39" customWidth="1"/>
    <col min="15364" max="15364" width="2.140625" style="39" customWidth="1"/>
    <col min="15365" max="15365" width="13.7109375" style="39" customWidth="1"/>
    <col min="15366" max="15366" width="2" style="39" customWidth="1"/>
    <col min="15367" max="15367" width="18.7109375" style="39" customWidth="1"/>
    <col min="15368" max="15368" width="16.140625" style="39" customWidth="1"/>
    <col min="15369" max="15369" width="14.7109375" style="39" bestFit="1" customWidth="1"/>
    <col min="15370" max="15371" width="14.140625" style="39" customWidth="1"/>
    <col min="15372" max="15374" width="9.140625" style="39"/>
    <col min="15375" max="15375" width="12.42578125" style="39" customWidth="1"/>
    <col min="15376" max="15376" width="11.28515625" style="39" bestFit="1" customWidth="1"/>
    <col min="15377" max="15378" width="14.28515625" style="39" bestFit="1" customWidth="1"/>
    <col min="15379" max="15379" width="14.28515625" style="39" customWidth="1"/>
    <col min="15380" max="15380" width="16.140625" style="39" bestFit="1" customWidth="1"/>
    <col min="15381" max="15381" width="9.140625" style="39"/>
    <col min="15382" max="15383" width="13.5703125" style="39" bestFit="1" customWidth="1"/>
    <col min="15384" max="15616" width="9.140625" style="39"/>
    <col min="15617" max="15617" width="18.140625" style="39" customWidth="1"/>
    <col min="15618" max="15618" width="14.7109375" style="39" bestFit="1" customWidth="1"/>
    <col min="15619" max="15619" width="15.85546875" style="39" customWidth="1"/>
    <col min="15620" max="15620" width="2.140625" style="39" customWidth="1"/>
    <col min="15621" max="15621" width="13.7109375" style="39" customWidth="1"/>
    <col min="15622" max="15622" width="2" style="39" customWidth="1"/>
    <col min="15623" max="15623" width="18.7109375" style="39" customWidth="1"/>
    <col min="15624" max="15624" width="16.140625" style="39" customWidth="1"/>
    <col min="15625" max="15625" width="14.7109375" style="39" bestFit="1" customWidth="1"/>
    <col min="15626" max="15627" width="14.140625" style="39" customWidth="1"/>
    <col min="15628" max="15630" width="9.140625" style="39"/>
    <col min="15631" max="15631" width="12.42578125" style="39" customWidth="1"/>
    <col min="15632" max="15632" width="11.28515625" style="39" bestFit="1" customWidth="1"/>
    <col min="15633" max="15634" width="14.28515625" style="39" bestFit="1" customWidth="1"/>
    <col min="15635" max="15635" width="14.28515625" style="39" customWidth="1"/>
    <col min="15636" max="15636" width="16.140625" style="39" bestFit="1" customWidth="1"/>
    <col min="15637" max="15637" width="9.140625" style="39"/>
    <col min="15638" max="15639" width="13.5703125" style="39" bestFit="1" customWidth="1"/>
    <col min="15640" max="15872" width="9.140625" style="39"/>
    <col min="15873" max="15873" width="18.140625" style="39" customWidth="1"/>
    <col min="15874" max="15874" width="14.7109375" style="39" bestFit="1" customWidth="1"/>
    <col min="15875" max="15875" width="15.85546875" style="39" customWidth="1"/>
    <col min="15876" max="15876" width="2.140625" style="39" customWidth="1"/>
    <col min="15877" max="15877" width="13.7109375" style="39" customWidth="1"/>
    <col min="15878" max="15878" width="2" style="39" customWidth="1"/>
    <col min="15879" max="15879" width="18.7109375" style="39" customWidth="1"/>
    <col min="15880" max="15880" width="16.140625" style="39" customWidth="1"/>
    <col min="15881" max="15881" width="14.7109375" style="39" bestFit="1" customWidth="1"/>
    <col min="15882" max="15883" width="14.140625" style="39" customWidth="1"/>
    <col min="15884" max="15886" width="9.140625" style="39"/>
    <col min="15887" max="15887" width="12.42578125" style="39" customWidth="1"/>
    <col min="15888" max="15888" width="11.28515625" style="39" bestFit="1" customWidth="1"/>
    <col min="15889" max="15890" width="14.28515625" style="39" bestFit="1" customWidth="1"/>
    <col min="15891" max="15891" width="14.28515625" style="39" customWidth="1"/>
    <col min="15892" max="15892" width="16.140625" style="39" bestFit="1" customWidth="1"/>
    <col min="15893" max="15893" width="9.140625" style="39"/>
    <col min="15894" max="15895" width="13.5703125" style="39" bestFit="1" customWidth="1"/>
    <col min="15896" max="16128" width="9.140625" style="39"/>
    <col min="16129" max="16129" width="18.140625" style="39" customWidth="1"/>
    <col min="16130" max="16130" width="14.7109375" style="39" bestFit="1" customWidth="1"/>
    <col min="16131" max="16131" width="15.85546875" style="39" customWidth="1"/>
    <col min="16132" max="16132" width="2.140625" style="39" customWidth="1"/>
    <col min="16133" max="16133" width="13.7109375" style="39" customWidth="1"/>
    <col min="16134" max="16134" width="2" style="39" customWidth="1"/>
    <col min="16135" max="16135" width="18.7109375" style="39" customWidth="1"/>
    <col min="16136" max="16136" width="16.140625" style="39" customWidth="1"/>
    <col min="16137" max="16137" width="14.7109375" style="39" bestFit="1" customWidth="1"/>
    <col min="16138" max="16139" width="14.140625" style="39" customWidth="1"/>
    <col min="16140" max="16142" width="9.140625" style="39"/>
    <col min="16143" max="16143" width="12.42578125" style="39" customWidth="1"/>
    <col min="16144" max="16144" width="11.28515625" style="39" bestFit="1" customWidth="1"/>
    <col min="16145" max="16146" width="14.28515625" style="39" bestFit="1" customWidth="1"/>
    <col min="16147" max="16147" width="14.28515625" style="39" customWidth="1"/>
    <col min="16148" max="16148" width="16.140625" style="39" bestFit="1" customWidth="1"/>
    <col min="16149" max="16149" width="9.140625" style="39"/>
    <col min="16150" max="16151" width="13.5703125" style="39" bestFit="1" customWidth="1"/>
    <col min="16152" max="16384" width="9.140625" style="39"/>
  </cols>
  <sheetData>
    <row r="1" spans="1:16" ht="18">
      <c r="A1" s="35" t="s">
        <v>26</v>
      </c>
      <c r="B1" s="36"/>
      <c r="C1" s="36"/>
      <c r="D1" s="36"/>
      <c r="E1" s="36"/>
      <c r="F1" s="36"/>
      <c r="G1" s="36"/>
      <c r="H1" s="37" t="s">
        <v>27</v>
      </c>
      <c r="I1" s="36"/>
      <c r="J1" s="36"/>
      <c r="K1" s="38"/>
    </row>
    <row r="2" spans="1:16" ht="15.75">
      <c r="A2" s="40" t="s">
        <v>28</v>
      </c>
      <c r="B2" s="41" t="s">
        <v>29</v>
      </c>
      <c r="K2" s="42"/>
    </row>
    <row r="3" spans="1:16">
      <c r="A3" s="43"/>
      <c r="K3" s="42"/>
    </row>
    <row r="4" spans="1:16">
      <c r="A4" s="43" t="s">
        <v>30</v>
      </c>
      <c r="C4" s="44" t="s">
        <v>31</v>
      </c>
      <c r="D4" s="45"/>
      <c r="F4" s="45"/>
      <c r="G4" s="45"/>
      <c r="H4" s="45"/>
      <c r="I4" s="45"/>
      <c r="K4" s="42"/>
      <c r="P4" s="46" t="s">
        <v>32</v>
      </c>
    </row>
    <row r="5" spans="1:16">
      <c r="A5" s="43"/>
      <c r="C5" s="44"/>
      <c r="D5" s="45"/>
      <c r="F5" s="45"/>
      <c r="G5" s="45"/>
      <c r="H5" s="45"/>
      <c r="I5" s="45"/>
      <c r="K5" s="42"/>
      <c r="P5" s="46" t="s">
        <v>33</v>
      </c>
    </row>
    <row r="6" spans="1:16">
      <c r="A6" s="47" t="s">
        <v>34</v>
      </c>
      <c r="C6" s="48" t="s">
        <v>35</v>
      </c>
      <c r="D6" s="48"/>
      <c r="F6" s="48"/>
      <c r="G6" s="48"/>
      <c r="H6" s="48"/>
      <c r="I6" s="48"/>
      <c r="K6" s="49"/>
      <c r="P6" s="50" t="s">
        <v>36</v>
      </c>
    </row>
    <row r="7" spans="1:16">
      <c r="A7" s="47"/>
      <c r="C7" s="48"/>
      <c r="D7" s="48"/>
      <c r="F7" s="48"/>
      <c r="G7" s="48"/>
      <c r="H7" s="48"/>
      <c r="I7" s="48"/>
      <c r="K7" s="49"/>
    </row>
    <row r="8" spans="1:16" ht="12.75" customHeight="1">
      <c r="A8" s="43" t="s">
        <v>37</v>
      </c>
      <c r="C8" s="48" t="s">
        <v>38</v>
      </c>
      <c r="D8" s="51"/>
      <c r="F8" s="51"/>
      <c r="G8" s="51"/>
      <c r="H8" s="51"/>
      <c r="I8" s="51"/>
      <c r="J8" s="51"/>
      <c r="K8" s="49"/>
    </row>
    <row r="9" spans="1:16" ht="12.75" customHeight="1">
      <c r="A9" s="43"/>
      <c r="C9" s="48"/>
      <c r="D9" s="51"/>
      <c r="F9" s="51"/>
      <c r="G9" s="51"/>
      <c r="H9" s="51"/>
      <c r="I9" s="51"/>
      <c r="J9" s="51"/>
      <c r="K9" s="49"/>
    </row>
    <row r="10" spans="1:16">
      <c r="A10" s="43" t="s">
        <v>39</v>
      </c>
      <c r="C10" s="52" t="s">
        <v>23</v>
      </c>
      <c r="D10" s="48"/>
      <c r="F10" s="48"/>
      <c r="G10" s="53" t="s">
        <v>40</v>
      </c>
      <c r="H10" s="48" t="s">
        <v>32</v>
      </c>
      <c r="I10" s="48"/>
      <c r="K10" s="49"/>
    </row>
    <row r="11" spans="1:16">
      <c r="A11" s="43"/>
      <c r="C11" s="52"/>
      <c r="D11" s="48"/>
      <c r="F11" s="48"/>
      <c r="G11" s="48"/>
      <c r="H11" s="48"/>
      <c r="I11" s="48"/>
      <c r="K11" s="49"/>
    </row>
    <row r="12" spans="1:16">
      <c r="A12" s="43" t="s">
        <v>41</v>
      </c>
      <c r="C12" s="54">
        <v>1</v>
      </c>
      <c r="D12" s="55" t="str">
        <f>IF(J74=0, "100% of the endowment", "")</f>
        <v/>
      </c>
      <c r="F12" s="53"/>
      <c r="G12" s="53" t="s">
        <v>42</v>
      </c>
      <c r="H12" s="135">
        <f>'Inflation Calculation'!C4</f>
        <v>1974</v>
      </c>
      <c r="I12" s="53"/>
      <c r="K12" s="42"/>
    </row>
    <row r="13" spans="1:16">
      <c r="A13" s="43"/>
      <c r="C13" s="54"/>
      <c r="D13" s="55"/>
      <c r="F13" s="53"/>
      <c r="G13" s="53"/>
      <c r="H13" s="53"/>
      <c r="I13" s="53"/>
      <c r="K13" s="42"/>
    </row>
    <row r="14" spans="1:16">
      <c r="A14" s="43" t="s">
        <v>120</v>
      </c>
      <c r="C14" s="54" t="s">
        <v>43</v>
      </c>
      <c r="D14" s="55"/>
      <c r="F14" s="53"/>
      <c r="G14" s="53"/>
      <c r="H14" s="54"/>
      <c r="K14" s="42"/>
      <c r="L14" s="50"/>
    </row>
    <row r="15" spans="1:16">
      <c r="A15" s="43" t="s">
        <v>118</v>
      </c>
      <c r="C15" s="54" t="s">
        <v>43</v>
      </c>
      <c r="D15" s="55"/>
      <c r="E15" s="54"/>
      <c r="F15" s="53"/>
      <c r="G15" s="53"/>
      <c r="H15" s="53"/>
      <c r="I15" s="53"/>
      <c r="K15" s="42"/>
      <c r="L15" s="50"/>
    </row>
    <row r="16" spans="1:16">
      <c r="A16" s="43"/>
      <c r="C16" s="54"/>
      <c r="D16" s="55"/>
      <c r="E16" s="53"/>
      <c r="F16" s="53"/>
      <c r="G16" s="53"/>
      <c r="H16" s="53"/>
      <c r="I16" s="53"/>
      <c r="K16" s="42"/>
    </row>
    <row r="17" spans="1:11">
      <c r="A17" s="56"/>
      <c r="K17" s="42"/>
    </row>
    <row r="18" spans="1:11" ht="15" customHeight="1">
      <c r="A18" s="56"/>
      <c r="K18" s="42"/>
    </row>
    <row r="19" spans="1:11">
      <c r="A19" s="56"/>
      <c r="K19" s="42"/>
    </row>
    <row r="20" spans="1:11">
      <c r="A20" s="56"/>
      <c r="K20" s="42"/>
    </row>
    <row r="21" spans="1:11">
      <c r="A21" s="56"/>
      <c r="K21" s="42"/>
    </row>
    <row r="22" spans="1:11">
      <c r="A22" s="56"/>
      <c r="K22" s="42"/>
    </row>
    <row r="23" spans="1:11">
      <c r="A23" s="56"/>
      <c r="K23" s="49"/>
    </row>
    <row r="24" spans="1:11">
      <c r="A24" s="56"/>
      <c r="K24" s="42"/>
    </row>
    <row r="25" spans="1:11" ht="15" customHeight="1">
      <c r="A25" s="56"/>
      <c r="K25" s="42"/>
    </row>
    <row r="26" spans="1:11">
      <c r="A26" s="56"/>
      <c r="K26" s="42"/>
    </row>
    <row r="27" spans="1:11">
      <c r="A27" s="56"/>
      <c r="K27" s="42"/>
    </row>
    <row r="28" spans="1:11">
      <c r="A28" s="56"/>
      <c r="I28" s="57"/>
      <c r="K28" s="42"/>
    </row>
    <row r="29" spans="1:11">
      <c r="A29" s="56"/>
      <c r="I29" s="57"/>
      <c r="K29" s="42"/>
    </row>
    <row r="30" spans="1:11">
      <c r="A30" s="56"/>
      <c r="I30" s="57"/>
      <c r="K30" s="42"/>
    </row>
    <row r="31" spans="1:11">
      <c r="A31" s="56"/>
      <c r="I31" s="57"/>
      <c r="K31" s="42"/>
    </row>
    <row r="32" spans="1:11">
      <c r="A32" s="58"/>
      <c r="K32" s="42"/>
    </row>
    <row r="33" spans="1:11" ht="12.75" customHeight="1">
      <c r="A33" s="58"/>
      <c r="K33" s="42"/>
    </row>
    <row r="34" spans="1:11" ht="14.25">
      <c r="A34" s="59"/>
      <c r="K34" s="42"/>
    </row>
    <row r="35" spans="1:11">
      <c r="A35" s="56"/>
      <c r="K35" s="42"/>
    </row>
    <row r="36" spans="1:11">
      <c r="A36" s="56"/>
      <c r="K36" s="49"/>
    </row>
    <row r="37" spans="1:11">
      <c r="A37" s="56"/>
      <c r="K37" s="42"/>
    </row>
    <row r="38" spans="1:11">
      <c r="A38" s="56"/>
      <c r="K38" s="42"/>
    </row>
    <row r="39" spans="1:11">
      <c r="A39" s="56"/>
      <c r="K39" s="42"/>
    </row>
    <row r="40" spans="1:11">
      <c r="A40" s="56"/>
      <c r="K40" s="42"/>
    </row>
    <row r="41" spans="1:11">
      <c r="A41" s="56"/>
      <c r="K41" s="42"/>
    </row>
    <row r="42" spans="1:11">
      <c r="A42" s="56"/>
      <c r="K42" s="42"/>
    </row>
    <row r="43" spans="1:11">
      <c r="A43" s="56"/>
      <c r="K43" s="42"/>
    </row>
    <row r="44" spans="1:11">
      <c r="A44" s="56"/>
      <c r="K44" s="49"/>
    </row>
    <row r="45" spans="1:11" ht="18.75" customHeight="1">
      <c r="A45" s="60" t="s">
        <v>44</v>
      </c>
      <c r="B45" s="61"/>
      <c r="C45" s="61"/>
      <c r="D45" s="61"/>
      <c r="E45" s="61"/>
      <c r="F45" s="61"/>
      <c r="G45" s="61"/>
      <c r="H45" s="61"/>
      <c r="I45" s="61"/>
      <c r="J45" s="61"/>
      <c r="K45" s="62"/>
    </row>
    <row r="46" spans="1:11">
      <c r="A46" s="63"/>
      <c r="B46" s="63"/>
      <c r="C46" s="63"/>
      <c r="D46" s="63"/>
      <c r="E46" s="63"/>
      <c r="F46" s="63"/>
      <c r="G46" s="63"/>
      <c r="H46" s="53"/>
      <c r="I46" s="53"/>
      <c r="J46" s="53"/>
      <c r="K46" s="64"/>
    </row>
    <row r="47" spans="1:11">
      <c r="A47" s="65" t="s">
        <v>45</v>
      </c>
      <c r="B47" s="66"/>
      <c r="C47" s="66"/>
      <c r="D47" s="66"/>
      <c r="E47" s="66"/>
      <c r="F47" s="66"/>
      <c r="G47" s="67"/>
      <c r="K47" s="49"/>
    </row>
    <row r="48" spans="1:11">
      <c r="A48" s="68" t="s">
        <v>46</v>
      </c>
      <c r="B48" s="68" t="s">
        <v>47</v>
      </c>
      <c r="C48" s="69" t="s">
        <v>48</v>
      </c>
      <c r="D48" s="70"/>
      <c r="E48" s="71" t="s">
        <v>49</v>
      </c>
      <c r="F48" s="72"/>
      <c r="G48" s="69" t="s">
        <v>50</v>
      </c>
      <c r="K48" s="49"/>
    </row>
    <row r="49" spans="1:13" ht="17.25" customHeight="1">
      <c r="A49" s="133" t="str">
        <f>C10</f>
        <v>ENXXXXXX</v>
      </c>
      <c r="B49" s="73"/>
      <c r="C49" s="73"/>
      <c r="D49" s="173"/>
      <c r="E49" s="174"/>
      <c r="F49" s="175"/>
      <c r="G49" s="134">
        <f>C12</f>
        <v>1</v>
      </c>
      <c r="K49" s="49"/>
    </row>
    <row r="50" spans="1:13" ht="18.75" customHeight="1">
      <c r="A50" s="53" t="s">
        <v>51</v>
      </c>
      <c r="E50" s="131">
        <f>'Inflation Calculation'!I4</f>
        <v>10000</v>
      </c>
      <c r="F50" s="75"/>
      <c r="G50" s="75"/>
      <c r="K50" s="49"/>
    </row>
    <row r="51" spans="1:13">
      <c r="A51" s="169" t="s">
        <v>141</v>
      </c>
      <c r="E51" s="132">
        <f>'Inflation Calculation'!J4</f>
        <v>69024.390243902439</v>
      </c>
      <c r="K51" s="49"/>
      <c r="M51" s="50" t="s">
        <v>52</v>
      </c>
    </row>
    <row r="52" spans="1:13" ht="12.75" customHeight="1">
      <c r="E52" s="76"/>
      <c r="K52" s="49"/>
    </row>
    <row r="53" spans="1:13">
      <c r="A53" s="77" t="s">
        <v>149</v>
      </c>
      <c r="E53" s="130">
        <f>'Inflation Calculation'!K4</f>
        <v>82829.268292682929</v>
      </c>
      <c r="K53" s="49"/>
    </row>
    <row r="54" spans="1:13" ht="18.75" customHeight="1">
      <c r="A54" s="53" t="s">
        <v>53</v>
      </c>
      <c r="C54" s="78"/>
      <c r="E54" s="79" t="str">
        <f>IF(J74&gt;=0, "YES", "NO")</f>
        <v>YES</v>
      </c>
      <c r="K54" s="49"/>
    </row>
    <row r="55" spans="1:13">
      <c r="A55" s="80" t="s">
        <v>54</v>
      </c>
      <c r="C55" s="78"/>
      <c r="E55" s="76"/>
      <c r="K55" s="49"/>
    </row>
    <row r="56" spans="1:13">
      <c r="K56" s="49"/>
    </row>
    <row r="57" spans="1:13">
      <c r="A57" s="56"/>
      <c r="K57" s="49"/>
    </row>
    <row r="58" spans="1:13">
      <c r="A58" s="176" t="s">
        <v>55</v>
      </c>
      <c r="B58" s="177"/>
      <c r="C58" s="177"/>
      <c r="D58" s="177"/>
      <c r="E58" s="177"/>
      <c r="F58" s="177"/>
      <c r="G58" s="178"/>
      <c r="H58" s="82"/>
      <c r="I58" s="83"/>
      <c r="K58" s="49"/>
    </row>
    <row r="59" spans="1:13">
      <c r="A59" s="84" t="s">
        <v>56</v>
      </c>
      <c r="B59" s="68" t="s">
        <v>47</v>
      </c>
      <c r="C59" s="69" t="s">
        <v>48</v>
      </c>
      <c r="D59" s="179" t="s">
        <v>49</v>
      </c>
      <c r="E59" s="180"/>
      <c r="F59" s="181"/>
      <c r="G59" s="69" t="s">
        <v>57</v>
      </c>
      <c r="H59" s="85" t="s">
        <v>58</v>
      </c>
      <c r="I59" s="86" t="s">
        <v>59</v>
      </c>
      <c r="K59" s="49"/>
    </row>
    <row r="60" spans="1:13">
      <c r="A60" s="87" t="s">
        <v>23</v>
      </c>
      <c r="B60" s="73"/>
      <c r="C60" s="73"/>
      <c r="D60" s="170"/>
      <c r="E60" s="171"/>
      <c r="F60" s="172"/>
      <c r="G60" s="74">
        <v>1</v>
      </c>
      <c r="H60" s="88">
        <f>SUM(G60:G64)</f>
        <v>1</v>
      </c>
      <c r="I60" s="89" t="str">
        <f>IF(H60=C12, " ", "Does NOT equal decap total")</f>
        <v xml:space="preserve"> </v>
      </c>
      <c r="K60" s="49"/>
    </row>
    <row r="61" spans="1:13">
      <c r="A61" s="87" t="s">
        <v>60</v>
      </c>
      <c r="B61" s="73"/>
      <c r="C61" s="73"/>
      <c r="D61" s="170"/>
      <c r="E61" s="171"/>
      <c r="F61" s="172"/>
      <c r="G61" s="74">
        <v>0</v>
      </c>
      <c r="K61" s="49"/>
    </row>
    <row r="62" spans="1:13">
      <c r="A62" s="87" t="s">
        <v>61</v>
      </c>
      <c r="B62" s="73"/>
      <c r="C62" s="73"/>
      <c r="D62" s="170"/>
      <c r="E62" s="171"/>
      <c r="F62" s="172"/>
      <c r="G62" s="74">
        <v>0</v>
      </c>
      <c r="K62" s="49"/>
    </row>
    <row r="63" spans="1:13">
      <c r="A63" s="87" t="s">
        <v>61</v>
      </c>
      <c r="B63" s="73"/>
      <c r="C63" s="73"/>
      <c r="D63" s="170"/>
      <c r="E63" s="171"/>
      <c r="F63" s="172"/>
      <c r="G63" s="74">
        <v>0</v>
      </c>
      <c r="H63" s="78"/>
      <c r="K63" s="49"/>
    </row>
    <row r="64" spans="1:13">
      <c r="A64" s="87" t="s">
        <v>61</v>
      </c>
      <c r="B64" s="73"/>
      <c r="C64" s="73"/>
      <c r="D64" s="170"/>
      <c r="E64" s="171"/>
      <c r="F64" s="172"/>
      <c r="G64" s="74">
        <v>0</v>
      </c>
      <c r="H64" s="90"/>
      <c r="K64" s="49"/>
    </row>
    <row r="65" spans="1:15">
      <c r="K65" s="49"/>
    </row>
    <row r="66" spans="1:15" hidden="1" outlineLevel="1">
      <c r="A66" s="91" t="s">
        <v>61</v>
      </c>
      <c r="B66" s="81">
        <v>0</v>
      </c>
      <c r="C66" s="78"/>
      <c r="H66" s="53"/>
      <c r="K66" s="92"/>
    </row>
    <row r="67" spans="1:15" hidden="1" outlineLevel="1">
      <c r="A67" s="91" t="s">
        <v>61</v>
      </c>
      <c r="B67" s="81">
        <v>0</v>
      </c>
      <c r="C67" s="78"/>
      <c r="H67" s="53"/>
      <c r="K67" s="92"/>
    </row>
    <row r="68" spans="1:15" hidden="1" outlineLevel="1">
      <c r="A68" s="91" t="s">
        <v>61</v>
      </c>
      <c r="B68" s="81">
        <v>0</v>
      </c>
      <c r="C68" s="78"/>
      <c r="H68" s="53"/>
      <c r="K68" s="92"/>
    </row>
    <row r="69" spans="1:15" hidden="1" outlineLevel="1">
      <c r="A69" s="91" t="s">
        <v>61</v>
      </c>
      <c r="B69" s="81">
        <v>0</v>
      </c>
      <c r="C69" s="78"/>
      <c r="H69" s="53"/>
      <c r="K69" s="92"/>
    </row>
    <row r="70" spans="1:15" hidden="1" outlineLevel="1">
      <c r="A70" s="91" t="s">
        <v>61</v>
      </c>
      <c r="B70" s="81">
        <v>0</v>
      </c>
      <c r="C70" s="78"/>
      <c r="H70" s="53"/>
      <c r="K70" s="92"/>
    </row>
    <row r="71" spans="1:15" collapsed="1">
      <c r="A71" s="43" t="s">
        <v>62</v>
      </c>
      <c r="B71" s="41" t="s">
        <v>63</v>
      </c>
      <c r="C71" s="78"/>
      <c r="K71" s="42"/>
    </row>
    <row r="72" spans="1:15">
      <c r="A72" s="43" t="s">
        <v>64</v>
      </c>
      <c r="B72" s="41" t="s">
        <v>63</v>
      </c>
      <c r="C72" s="78"/>
      <c r="K72" s="42"/>
    </row>
    <row r="73" spans="1:15" ht="48.75" customHeight="1">
      <c r="A73" s="93" t="s">
        <v>65</v>
      </c>
      <c r="B73" s="69" t="s">
        <v>66</v>
      </c>
      <c r="C73" s="69" t="s">
        <v>10</v>
      </c>
      <c r="D73" s="68"/>
      <c r="E73" s="168" t="s">
        <v>143</v>
      </c>
      <c r="F73" s="68"/>
      <c r="G73" s="84" t="s">
        <v>12</v>
      </c>
      <c r="H73" s="84" t="s">
        <v>67</v>
      </c>
      <c r="I73" s="168" t="s">
        <v>142</v>
      </c>
      <c r="J73" s="84" t="s">
        <v>68</v>
      </c>
      <c r="K73" s="94" t="s">
        <v>69</v>
      </c>
    </row>
    <row r="74" spans="1:15" ht="15">
      <c r="A74" s="95" t="s">
        <v>29</v>
      </c>
      <c r="B74" s="136">
        <f>'Inflation Calculation'!M4</f>
        <v>16</v>
      </c>
      <c r="C74" s="137">
        <f>'Inflation Calculation'!L4</f>
        <v>10000</v>
      </c>
      <c r="D74" s="98"/>
      <c r="E74" s="138">
        <f>$E$53</f>
        <v>82829.268292682929</v>
      </c>
      <c r="F74" s="100"/>
      <c r="G74" s="99">
        <f>B74*C74</f>
        <v>160000</v>
      </c>
      <c r="H74" s="99">
        <f>G74-E74</f>
        <v>77170.731707317071</v>
      </c>
      <c r="I74" s="99">
        <f>$C$12</f>
        <v>1</v>
      </c>
      <c r="J74" s="99">
        <f>H74-I74</f>
        <v>77169.731707317071</v>
      </c>
      <c r="K74" s="101">
        <f>I74/G74</f>
        <v>6.2500000000000003E-6</v>
      </c>
    </row>
    <row r="75" spans="1:15" hidden="1" outlineLevel="1">
      <c r="A75" s="95" t="s">
        <v>29</v>
      </c>
      <c r="B75" s="96">
        <v>1</v>
      </c>
      <c r="C75" s="97">
        <v>2</v>
      </c>
      <c r="D75" s="53"/>
      <c r="E75" s="138">
        <f>$E$53</f>
        <v>82829.268292682929</v>
      </c>
      <c r="G75" s="99">
        <f>B75*C75</f>
        <v>2</v>
      </c>
      <c r="H75" s="99">
        <f>G75-E75</f>
        <v>-82827.268292682929</v>
      </c>
      <c r="I75" s="99">
        <f>$C$12</f>
        <v>1</v>
      </c>
      <c r="J75" s="99">
        <f>H75-I75</f>
        <v>-82828.268292682929</v>
      </c>
      <c r="K75" s="101">
        <f>I75/G75</f>
        <v>0.5</v>
      </c>
    </row>
    <row r="76" spans="1:15" hidden="1" outlineLevel="1">
      <c r="A76" s="102" t="s">
        <v>29</v>
      </c>
      <c r="B76" s="96">
        <v>1</v>
      </c>
      <c r="C76" s="97">
        <v>2</v>
      </c>
      <c r="D76" s="103"/>
      <c r="E76" s="138">
        <f>$E$53</f>
        <v>82829.268292682929</v>
      </c>
      <c r="F76" s="104"/>
      <c r="G76" s="99">
        <f>B76*C76</f>
        <v>2</v>
      </c>
      <c r="H76" s="99">
        <f>G76-E76</f>
        <v>-82827.268292682929</v>
      </c>
      <c r="I76" s="99">
        <f>$C$12</f>
        <v>1</v>
      </c>
      <c r="J76" s="99">
        <f>H76-I76</f>
        <v>-82828.268292682929</v>
      </c>
      <c r="K76" s="101">
        <f>I76/G76</f>
        <v>0.5</v>
      </c>
    </row>
    <row r="77" spans="1:15" collapsed="1">
      <c r="A77" s="102"/>
      <c r="B77" s="96"/>
      <c r="C77" s="97"/>
      <c r="D77" s="103"/>
      <c r="E77" s="106"/>
      <c r="F77" s="104"/>
      <c r="G77" s="107"/>
      <c r="H77" s="107"/>
      <c r="I77" s="107"/>
      <c r="J77" s="107"/>
      <c r="K77" s="105"/>
    </row>
    <row r="78" spans="1:15">
      <c r="A78" s="56"/>
      <c r="B78" s="76" t="s">
        <v>70</v>
      </c>
      <c r="C78" s="76" t="s">
        <v>71</v>
      </c>
      <c r="E78" s="76" t="s">
        <v>72</v>
      </c>
      <c r="G78" s="76" t="s">
        <v>73</v>
      </c>
      <c r="H78" s="167" t="s">
        <v>148</v>
      </c>
      <c r="I78" s="76" t="s">
        <v>74</v>
      </c>
      <c r="J78" s="108" t="s">
        <v>75</v>
      </c>
      <c r="K78" s="109"/>
    </row>
    <row r="79" spans="1:15">
      <c r="A79" s="56"/>
      <c r="G79" s="57"/>
      <c r="H79" s="57"/>
      <c r="I79" s="110"/>
      <c r="K79" s="42"/>
      <c r="O79" s="50" t="s">
        <v>76</v>
      </c>
    </row>
    <row r="80" spans="1:15">
      <c r="A80" s="43" t="s">
        <v>77</v>
      </c>
      <c r="G80" s="41" t="s">
        <v>78</v>
      </c>
      <c r="H80" s="53" t="s">
        <v>79</v>
      </c>
      <c r="K80" s="42"/>
      <c r="O80" s="50" t="s">
        <v>78</v>
      </c>
    </row>
    <row r="81" spans="1:23" hidden="1" outlineLevel="1">
      <c r="A81" s="111" t="s">
        <v>80</v>
      </c>
      <c r="B81" s="112" t="s">
        <v>81</v>
      </c>
      <c r="G81" s="41"/>
      <c r="K81" s="42"/>
    </row>
    <row r="82" spans="1:23" hidden="1" outlineLevel="1">
      <c r="A82" s="113" t="s">
        <v>29</v>
      </c>
      <c r="B82" s="114">
        <v>0</v>
      </c>
      <c r="K82" s="42"/>
      <c r="M82" s="115"/>
      <c r="N82" s="115"/>
      <c r="Q82" s="116"/>
      <c r="R82" s="116"/>
      <c r="S82" s="116"/>
      <c r="T82" s="117"/>
      <c r="V82" s="118"/>
      <c r="W82" s="118"/>
    </row>
    <row r="83" spans="1:23" hidden="1" outlineLevel="1">
      <c r="A83" s="113" t="s">
        <v>29</v>
      </c>
      <c r="B83" s="114">
        <v>0</v>
      </c>
      <c r="K83" s="42"/>
      <c r="M83" s="115"/>
      <c r="N83" s="115"/>
      <c r="Q83" s="116"/>
      <c r="R83" s="116"/>
      <c r="S83" s="116"/>
      <c r="T83" s="117"/>
      <c r="V83" s="118"/>
      <c r="W83" s="118"/>
    </row>
    <row r="84" spans="1:23" hidden="1" outlineLevel="1">
      <c r="A84" s="113" t="s">
        <v>29</v>
      </c>
      <c r="B84" s="114">
        <v>0</v>
      </c>
      <c r="K84" s="42"/>
      <c r="M84" s="115"/>
      <c r="N84" s="115"/>
      <c r="Q84" s="116"/>
      <c r="R84" s="116"/>
      <c r="S84" s="116"/>
      <c r="T84" s="117"/>
      <c r="V84" s="118"/>
      <c r="W84" s="118"/>
    </row>
    <row r="85" spans="1:23" hidden="1" outlineLevel="1">
      <c r="A85" s="113" t="s">
        <v>29</v>
      </c>
      <c r="B85" s="114">
        <v>0</v>
      </c>
      <c r="K85" s="42"/>
      <c r="M85" s="115"/>
      <c r="N85" s="115"/>
      <c r="Q85" s="116"/>
      <c r="R85" s="116"/>
      <c r="S85" s="116"/>
      <c r="T85" s="117"/>
      <c r="V85" s="118"/>
      <c r="W85" s="118"/>
    </row>
    <row r="86" spans="1:23" collapsed="1">
      <c r="A86" s="56"/>
      <c r="K86" s="42"/>
      <c r="M86" s="115"/>
      <c r="N86" s="115"/>
      <c r="Q86" s="116"/>
      <c r="R86" s="116"/>
      <c r="S86" s="116"/>
      <c r="T86" s="117"/>
      <c r="V86" s="118"/>
      <c r="W86" s="118"/>
    </row>
    <row r="87" spans="1:23">
      <c r="A87" s="119" t="s">
        <v>82</v>
      </c>
      <c r="B87" s="75"/>
      <c r="C87" s="75"/>
      <c r="D87" s="75"/>
      <c r="E87" s="75"/>
      <c r="F87" s="75"/>
      <c r="G87" s="75"/>
      <c r="H87" s="75"/>
      <c r="I87" s="75"/>
      <c r="J87" s="75"/>
      <c r="K87" s="120"/>
      <c r="M87" s="115"/>
      <c r="N87" s="115"/>
      <c r="Q87" s="116"/>
      <c r="R87" s="116"/>
      <c r="S87" s="116"/>
      <c r="T87" s="117"/>
      <c r="V87" s="118"/>
      <c r="W87" s="118"/>
    </row>
    <row r="88" spans="1:23">
      <c r="A88" s="56"/>
      <c r="K88" s="42"/>
      <c r="M88" s="115"/>
      <c r="N88" s="115"/>
      <c r="Q88" s="116"/>
      <c r="R88" s="116"/>
      <c r="S88" s="116"/>
      <c r="T88" s="117"/>
      <c r="V88" s="118"/>
      <c r="W88" s="118"/>
    </row>
    <row r="89" spans="1:23">
      <c r="A89" s="43"/>
      <c r="C89" s="124"/>
      <c r="I89" s="122"/>
      <c r="K89" s="42"/>
      <c r="M89" s="115"/>
      <c r="N89" s="115"/>
      <c r="Q89" s="116"/>
      <c r="R89" s="116"/>
      <c r="S89" s="116"/>
      <c r="T89" s="117"/>
      <c r="V89" s="118"/>
      <c r="W89" s="118"/>
    </row>
    <row r="90" spans="1:23">
      <c r="A90" s="125"/>
      <c r="B90" s="124"/>
      <c r="D90" s="124"/>
      <c r="E90" s="124"/>
      <c r="F90" s="124"/>
      <c r="K90" s="42"/>
      <c r="M90" s="115"/>
      <c r="N90" s="115"/>
      <c r="Q90" s="116"/>
      <c r="R90" s="116"/>
      <c r="S90" s="116"/>
      <c r="T90" s="117"/>
      <c r="V90" s="118"/>
      <c r="W90" s="118"/>
    </row>
    <row r="91" spans="1:23">
      <c r="A91" s="43" t="s">
        <v>84</v>
      </c>
      <c r="C91" s="121"/>
      <c r="D91" s="121"/>
      <c r="E91" s="121"/>
      <c r="F91" s="121"/>
      <c r="G91" s="121"/>
      <c r="H91" s="121"/>
      <c r="I91" s="122" t="s">
        <v>83</v>
      </c>
      <c r="J91" s="121"/>
      <c r="K91" s="123"/>
      <c r="M91" s="115"/>
      <c r="N91" s="115"/>
      <c r="Q91" s="116"/>
      <c r="R91" s="116"/>
      <c r="S91" s="116"/>
      <c r="T91" s="117"/>
      <c r="V91" s="118"/>
      <c r="W91" s="118"/>
    </row>
    <row r="92" spans="1:23">
      <c r="A92" s="43"/>
      <c r="I92" s="122"/>
      <c r="K92" s="42"/>
      <c r="M92" s="115"/>
      <c r="N92" s="115"/>
      <c r="Q92" s="116"/>
      <c r="R92" s="116"/>
      <c r="S92" s="116"/>
      <c r="T92" s="117"/>
      <c r="V92" s="118"/>
      <c r="W92" s="118"/>
    </row>
    <row r="93" spans="1:23">
      <c r="A93" s="56"/>
      <c r="K93" s="42"/>
      <c r="M93" s="115"/>
      <c r="N93" s="115"/>
      <c r="Q93" s="116"/>
      <c r="R93" s="116"/>
      <c r="S93" s="116"/>
      <c r="T93" s="117"/>
      <c r="V93" s="118"/>
      <c r="W93" s="118"/>
    </row>
    <row r="94" spans="1:23">
      <c r="A94" s="56"/>
      <c r="K94" s="42"/>
      <c r="M94" s="115"/>
      <c r="N94" s="115"/>
      <c r="Q94" s="116"/>
      <c r="R94" s="116"/>
      <c r="S94" s="116"/>
      <c r="T94" s="117"/>
      <c r="V94" s="118"/>
      <c r="W94" s="118"/>
    </row>
    <row r="95" spans="1:23">
      <c r="A95" s="56"/>
      <c r="K95" s="42"/>
      <c r="M95" s="115"/>
      <c r="N95" s="115"/>
      <c r="Q95" s="116"/>
      <c r="R95" s="116"/>
      <c r="S95" s="116"/>
      <c r="T95" s="117"/>
      <c r="V95" s="118"/>
      <c r="W95" s="118"/>
    </row>
    <row r="96" spans="1:23" ht="13.5" thickBot="1">
      <c r="A96" s="126"/>
      <c r="B96" s="127"/>
      <c r="C96" s="127"/>
      <c r="D96" s="127"/>
      <c r="E96" s="127"/>
      <c r="F96" s="127"/>
      <c r="G96" s="127"/>
      <c r="H96" s="127"/>
      <c r="I96" s="127"/>
      <c r="J96" s="127"/>
      <c r="K96" s="128"/>
      <c r="M96" s="115"/>
      <c r="N96" s="115"/>
      <c r="Q96" s="116"/>
      <c r="R96" s="116"/>
      <c r="S96" s="116"/>
      <c r="T96" s="117"/>
      <c r="V96" s="118"/>
      <c r="W96" s="118"/>
    </row>
    <row r="100" spans="11:23">
      <c r="M100" s="115"/>
      <c r="N100" s="115"/>
      <c r="Q100" s="116"/>
      <c r="R100" s="116"/>
      <c r="S100" s="116"/>
      <c r="T100" s="117"/>
      <c r="V100" s="118"/>
      <c r="W100" s="118"/>
    </row>
    <row r="101" spans="11:23">
      <c r="M101" s="115"/>
      <c r="N101" s="115"/>
      <c r="Q101" s="116"/>
      <c r="R101" s="116"/>
      <c r="S101" s="116"/>
      <c r="T101" s="117"/>
      <c r="V101" s="118"/>
      <c r="W101" s="118"/>
    </row>
    <row r="102" spans="11:23">
      <c r="M102" s="115"/>
      <c r="N102" s="115"/>
      <c r="Q102" s="116"/>
      <c r="R102" s="116"/>
      <c r="S102" s="116"/>
      <c r="T102" s="117"/>
      <c r="V102" s="118"/>
      <c r="W102" s="118"/>
    </row>
    <row r="103" spans="11:23">
      <c r="M103" s="115"/>
      <c r="N103" s="115"/>
      <c r="Q103" s="116"/>
      <c r="R103" s="116"/>
      <c r="S103" s="116"/>
      <c r="T103" s="117"/>
      <c r="V103" s="118"/>
      <c r="W103" s="118"/>
    </row>
    <row r="104" spans="11:23">
      <c r="M104" s="115"/>
      <c r="N104" s="115"/>
      <c r="Q104" s="116"/>
      <c r="R104" s="116"/>
      <c r="S104" s="116"/>
      <c r="T104" s="117"/>
      <c r="V104" s="118"/>
      <c r="W104" s="118"/>
    </row>
    <row r="105" spans="11:23">
      <c r="M105" s="115"/>
      <c r="N105" s="115"/>
      <c r="Q105" s="116"/>
      <c r="R105" s="116"/>
      <c r="S105" s="116"/>
      <c r="T105" s="117"/>
      <c r="V105" s="118"/>
      <c r="W105" s="118"/>
    </row>
    <row r="106" spans="11:23">
      <c r="K106" s="129"/>
      <c r="M106" s="115"/>
      <c r="N106" s="115"/>
      <c r="Q106" s="116"/>
      <c r="R106" s="116"/>
      <c r="S106" s="116"/>
      <c r="T106" s="117"/>
      <c r="V106" s="118"/>
      <c r="W106" s="118"/>
    </row>
    <row r="107" spans="11:23">
      <c r="M107" s="115"/>
      <c r="N107" s="115"/>
      <c r="Q107" s="116"/>
      <c r="R107" s="116"/>
      <c r="S107" s="116"/>
      <c r="T107" s="117"/>
      <c r="V107" s="118"/>
      <c r="W107" s="118"/>
    </row>
    <row r="108" spans="11:23">
      <c r="M108" s="115"/>
      <c r="N108" s="115"/>
      <c r="Q108" s="116"/>
      <c r="R108" s="116"/>
      <c r="S108" s="116"/>
      <c r="T108" s="117"/>
      <c r="V108" s="118"/>
      <c r="W108" s="118"/>
    </row>
    <row r="109" spans="11:23">
      <c r="M109" s="115"/>
      <c r="N109" s="115"/>
      <c r="Q109" s="116"/>
      <c r="R109" s="116"/>
      <c r="S109" s="116"/>
      <c r="T109" s="117"/>
      <c r="V109" s="118"/>
      <c r="W109" s="118"/>
    </row>
    <row r="110" spans="11:23">
      <c r="M110" s="115"/>
      <c r="N110" s="115"/>
      <c r="Q110" s="116"/>
      <c r="R110" s="116"/>
      <c r="S110" s="116"/>
      <c r="T110" s="117"/>
      <c r="V110" s="118"/>
      <c r="W110" s="118"/>
    </row>
    <row r="111" spans="11:23">
      <c r="M111" s="115"/>
      <c r="N111" s="115"/>
      <c r="Q111" s="116"/>
      <c r="R111" s="116"/>
      <c r="S111" s="116"/>
      <c r="T111" s="117"/>
      <c r="V111" s="118"/>
      <c r="W111" s="118"/>
    </row>
    <row r="112" spans="11:23">
      <c r="M112" s="115"/>
      <c r="N112" s="115"/>
      <c r="Q112" s="116"/>
      <c r="R112" s="116"/>
      <c r="S112" s="116"/>
      <c r="T112" s="117"/>
      <c r="V112" s="118"/>
      <c r="W112" s="118"/>
    </row>
    <row r="113" spans="13:24">
      <c r="M113" s="115"/>
      <c r="N113" s="115"/>
      <c r="Q113" s="116"/>
      <c r="R113" s="116"/>
      <c r="S113" s="116"/>
      <c r="T113" s="117"/>
      <c r="V113" s="118"/>
      <c r="W113" s="118"/>
    </row>
    <row r="114" spans="13:24">
      <c r="M114" s="115"/>
      <c r="N114" s="115"/>
      <c r="Q114" s="116"/>
      <c r="R114" s="116"/>
      <c r="S114" s="116"/>
      <c r="T114" s="117"/>
      <c r="V114" s="118"/>
      <c r="W114" s="118"/>
    </row>
    <row r="115" spans="13:24">
      <c r="M115" s="115"/>
      <c r="N115" s="115"/>
      <c r="Q115" s="116"/>
      <c r="R115" s="116"/>
      <c r="S115" s="116"/>
      <c r="T115" s="117"/>
      <c r="V115" s="118"/>
      <c r="W115" s="118"/>
    </row>
    <row r="116" spans="13:24">
      <c r="M116" s="115"/>
      <c r="N116" s="115"/>
      <c r="Q116" s="116"/>
      <c r="R116" s="116"/>
      <c r="S116" s="116"/>
      <c r="T116" s="117"/>
      <c r="V116" s="118"/>
      <c r="W116" s="118"/>
    </row>
    <row r="117" spans="13:24">
      <c r="M117" s="115"/>
      <c r="N117" s="115"/>
      <c r="Q117" s="116"/>
      <c r="R117" s="116"/>
      <c r="S117" s="116"/>
      <c r="T117" s="117"/>
      <c r="V117" s="118"/>
      <c r="W117" s="118"/>
    </row>
    <row r="118" spans="13:24">
      <c r="M118" s="115"/>
      <c r="N118" s="115"/>
      <c r="Q118" s="116"/>
      <c r="R118" s="116"/>
      <c r="S118" s="116"/>
      <c r="T118" s="117"/>
      <c r="V118" s="118"/>
      <c r="W118" s="118"/>
    </row>
    <row r="119" spans="13:24">
      <c r="M119" s="115"/>
      <c r="N119" s="115"/>
      <c r="Q119" s="116"/>
      <c r="R119" s="116"/>
      <c r="S119" s="116"/>
      <c r="T119" s="117"/>
      <c r="V119" s="118"/>
      <c r="W119" s="118"/>
    </row>
    <row r="120" spans="13:24">
      <c r="M120" s="115"/>
      <c r="N120" s="115"/>
      <c r="Q120" s="53"/>
      <c r="R120" s="53"/>
      <c r="S120" s="53"/>
      <c r="T120" s="53"/>
      <c r="U120" s="53"/>
      <c r="V120" s="53"/>
      <c r="W120" s="53"/>
      <c r="X120" s="53"/>
    </row>
    <row r="121" spans="13:24">
      <c r="M121" s="115"/>
      <c r="N121" s="115"/>
      <c r="Q121" s="53"/>
      <c r="R121" s="53"/>
      <c r="S121" s="53"/>
      <c r="T121" s="53"/>
      <c r="U121" s="53"/>
      <c r="V121" s="53"/>
      <c r="W121" s="53"/>
      <c r="X121" s="53"/>
    </row>
    <row r="122" spans="13:24">
      <c r="M122" s="115"/>
      <c r="N122" s="115"/>
      <c r="Q122" s="116"/>
      <c r="R122" s="116"/>
      <c r="S122" s="116"/>
      <c r="T122" s="117"/>
      <c r="V122" s="118"/>
      <c r="W122" s="118"/>
    </row>
    <row r="123" spans="13:24">
      <c r="M123" s="115"/>
      <c r="N123" s="115"/>
      <c r="Q123" s="116"/>
      <c r="R123" s="116"/>
      <c r="S123" s="116"/>
      <c r="T123" s="117"/>
      <c r="V123" s="118"/>
      <c r="W123" s="118"/>
    </row>
    <row r="124" spans="13:24">
      <c r="M124" s="115"/>
      <c r="N124" s="115"/>
      <c r="Q124" s="116"/>
      <c r="R124" s="116"/>
      <c r="S124" s="116"/>
      <c r="T124" s="117"/>
      <c r="V124" s="118"/>
      <c r="W124" s="118"/>
    </row>
    <row r="125" spans="13:24">
      <c r="M125" s="115"/>
      <c r="N125" s="115"/>
      <c r="Q125" s="116"/>
      <c r="R125" s="116"/>
      <c r="S125" s="116"/>
      <c r="T125" s="117"/>
      <c r="V125" s="118"/>
      <c r="W125" s="118"/>
    </row>
    <row r="126" spans="13:24">
      <c r="M126" s="115"/>
      <c r="N126" s="115"/>
      <c r="Q126" s="116"/>
      <c r="R126" s="116"/>
      <c r="S126" s="116"/>
      <c r="T126" s="117"/>
      <c r="V126" s="118"/>
      <c r="W126" s="118"/>
    </row>
    <row r="127" spans="13:24">
      <c r="M127" s="115"/>
      <c r="N127" s="115"/>
      <c r="Q127" s="116"/>
      <c r="R127" s="116"/>
      <c r="S127" s="116"/>
      <c r="T127" s="117"/>
      <c r="V127" s="118"/>
      <c r="W127" s="118"/>
    </row>
    <row r="128" spans="13:24">
      <c r="M128" s="115"/>
      <c r="N128" s="115"/>
      <c r="Q128" s="116"/>
      <c r="R128" s="116"/>
      <c r="S128" s="116"/>
      <c r="T128" s="117"/>
      <c r="V128" s="118"/>
      <c r="W128" s="118"/>
    </row>
    <row r="129" spans="13:23">
      <c r="M129" s="115"/>
      <c r="N129" s="115"/>
      <c r="Q129" s="116"/>
      <c r="R129" s="116"/>
      <c r="S129" s="116"/>
      <c r="T129" s="117"/>
      <c r="V129" s="118"/>
      <c r="W129" s="118"/>
    </row>
    <row r="130" spans="13:23">
      <c r="Q130" s="116"/>
      <c r="R130" s="116"/>
      <c r="S130" s="116"/>
      <c r="T130" s="117"/>
    </row>
    <row r="137" spans="13:23" ht="20.100000000000001" customHeight="1"/>
    <row r="138" spans="13:23" ht="20.100000000000001" customHeight="1"/>
    <row r="139" spans="13:23" ht="20.100000000000001" customHeight="1"/>
    <row r="140" spans="13:23" ht="20.100000000000001" customHeight="1"/>
    <row r="141" spans="13:23" ht="20.100000000000001" customHeight="1"/>
    <row r="142" spans="13:23" ht="20.100000000000001" customHeight="1"/>
    <row r="144" spans="13:23" ht="20.100000000000001" customHeight="1"/>
    <row r="145" ht="20.100000000000001" customHeight="1"/>
    <row r="146" ht="20.100000000000001" customHeight="1"/>
    <row r="147" ht="20.100000000000001" customHeight="1"/>
    <row r="148" ht="20.100000000000001" customHeight="1"/>
    <row r="149" ht="20.100000000000001" customHeight="1"/>
  </sheetData>
  <mergeCells count="8">
    <mergeCell ref="D63:F63"/>
    <mergeCell ref="D64:F64"/>
    <mergeCell ref="D49:F49"/>
    <mergeCell ref="A58:G58"/>
    <mergeCell ref="D59:F59"/>
    <mergeCell ref="D60:F60"/>
    <mergeCell ref="D61:F61"/>
    <mergeCell ref="D62:F62"/>
  </mergeCells>
  <dataValidations count="3">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00000000-0002-0000-0000-000000000000}">
      <formula1>$P$4:$P$6</formula1>
    </dataValidation>
    <dataValidation type="list" allowBlank="1" showInputMessage="1" showErrorMessage="1" sqref="G80:G81 WVO983118:WVO983119 WLS983118:WLS983119 WBW983118:WBW983119 VSA983118:VSA983119 VIE983118:VIE983119 UYI983118:UYI983119 UOM983118:UOM983119 UEQ983118:UEQ983119 TUU983118:TUU983119 TKY983118:TKY983119 TBC983118:TBC983119 SRG983118:SRG983119 SHK983118:SHK983119 RXO983118:RXO983119 RNS983118:RNS983119 RDW983118:RDW983119 QUA983118:QUA983119 QKE983118:QKE983119 QAI983118:QAI983119 PQM983118:PQM983119 PGQ983118:PGQ983119 OWU983118:OWU983119 OMY983118:OMY983119 ODC983118:ODC983119 NTG983118:NTG983119 NJK983118:NJK983119 MZO983118:MZO983119 MPS983118:MPS983119 MFW983118:MFW983119 LWA983118:LWA983119 LME983118:LME983119 LCI983118:LCI983119 KSM983118:KSM983119 KIQ983118:KIQ983119 JYU983118:JYU983119 JOY983118:JOY983119 JFC983118:JFC983119 IVG983118:IVG983119 ILK983118:ILK983119 IBO983118:IBO983119 HRS983118:HRS983119 HHW983118:HHW983119 GYA983118:GYA983119 GOE983118:GOE983119 GEI983118:GEI983119 FUM983118:FUM983119 FKQ983118:FKQ983119 FAU983118:FAU983119 EQY983118:EQY983119 EHC983118:EHC983119 DXG983118:DXG983119 DNK983118:DNK983119 DDO983118:DDO983119 CTS983118:CTS983119 CJW983118:CJW983119 CAA983118:CAA983119 BQE983118:BQE983119 BGI983118:BGI983119 AWM983118:AWM983119 AMQ983118:AMQ983119 ACU983118:ACU983119 SY983118:SY983119 JC983118:JC983119 G983118:G983119 WVO917582:WVO917583 WLS917582:WLS917583 WBW917582:WBW917583 VSA917582:VSA917583 VIE917582:VIE917583 UYI917582:UYI917583 UOM917582:UOM917583 UEQ917582:UEQ917583 TUU917582:TUU917583 TKY917582:TKY917583 TBC917582:TBC917583 SRG917582:SRG917583 SHK917582:SHK917583 RXO917582:RXO917583 RNS917582:RNS917583 RDW917582:RDW917583 QUA917582:QUA917583 QKE917582:QKE917583 QAI917582:QAI917583 PQM917582:PQM917583 PGQ917582:PGQ917583 OWU917582:OWU917583 OMY917582:OMY917583 ODC917582:ODC917583 NTG917582:NTG917583 NJK917582:NJK917583 MZO917582:MZO917583 MPS917582:MPS917583 MFW917582:MFW917583 LWA917582:LWA917583 LME917582:LME917583 LCI917582:LCI917583 KSM917582:KSM917583 KIQ917582:KIQ917583 JYU917582:JYU917583 JOY917582:JOY917583 JFC917582:JFC917583 IVG917582:IVG917583 ILK917582:ILK917583 IBO917582:IBO917583 HRS917582:HRS917583 HHW917582:HHW917583 GYA917582:GYA917583 GOE917582:GOE917583 GEI917582:GEI917583 FUM917582:FUM917583 FKQ917582:FKQ917583 FAU917582:FAU917583 EQY917582:EQY917583 EHC917582:EHC917583 DXG917582:DXG917583 DNK917582:DNK917583 DDO917582:DDO917583 CTS917582:CTS917583 CJW917582:CJW917583 CAA917582:CAA917583 BQE917582:BQE917583 BGI917582:BGI917583 AWM917582:AWM917583 AMQ917582:AMQ917583 ACU917582:ACU917583 SY917582:SY917583 JC917582:JC917583 G917582:G917583 WVO852046:WVO852047 WLS852046:WLS852047 WBW852046:WBW852047 VSA852046:VSA852047 VIE852046:VIE852047 UYI852046:UYI852047 UOM852046:UOM852047 UEQ852046:UEQ852047 TUU852046:TUU852047 TKY852046:TKY852047 TBC852046:TBC852047 SRG852046:SRG852047 SHK852046:SHK852047 RXO852046:RXO852047 RNS852046:RNS852047 RDW852046:RDW852047 QUA852046:QUA852047 QKE852046:QKE852047 QAI852046:QAI852047 PQM852046:PQM852047 PGQ852046:PGQ852047 OWU852046:OWU852047 OMY852046:OMY852047 ODC852046:ODC852047 NTG852046:NTG852047 NJK852046:NJK852047 MZO852046:MZO852047 MPS852046:MPS852047 MFW852046:MFW852047 LWA852046:LWA852047 LME852046:LME852047 LCI852046:LCI852047 KSM852046:KSM852047 KIQ852046:KIQ852047 JYU852046:JYU852047 JOY852046:JOY852047 JFC852046:JFC852047 IVG852046:IVG852047 ILK852046:ILK852047 IBO852046:IBO852047 HRS852046:HRS852047 HHW852046:HHW852047 GYA852046:GYA852047 GOE852046:GOE852047 GEI852046:GEI852047 FUM852046:FUM852047 FKQ852046:FKQ852047 FAU852046:FAU852047 EQY852046:EQY852047 EHC852046:EHC852047 DXG852046:DXG852047 DNK852046:DNK852047 DDO852046:DDO852047 CTS852046:CTS852047 CJW852046:CJW852047 CAA852046:CAA852047 BQE852046:BQE852047 BGI852046:BGI852047 AWM852046:AWM852047 AMQ852046:AMQ852047 ACU852046:ACU852047 SY852046:SY852047 JC852046:JC852047 G852046:G852047 WVO786510:WVO786511 WLS786510:WLS786511 WBW786510:WBW786511 VSA786510:VSA786511 VIE786510:VIE786511 UYI786510:UYI786511 UOM786510:UOM786511 UEQ786510:UEQ786511 TUU786510:TUU786511 TKY786510:TKY786511 TBC786510:TBC786511 SRG786510:SRG786511 SHK786510:SHK786511 RXO786510:RXO786511 RNS786510:RNS786511 RDW786510:RDW786511 QUA786510:QUA786511 QKE786510:QKE786511 QAI786510:QAI786511 PQM786510:PQM786511 PGQ786510:PGQ786511 OWU786510:OWU786511 OMY786510:OMY786511 ODC786510:ODC786511 NTG786510:NTG786511 NJK786510:NJK786511 MZO786510:MZO786511 MPS786510:MPS786511 MFW786510:MFW786511 LWA786510:LWA786511 LME786510:LME786511 LCI786510:LCI786511 KSM786510:KSM786511 KIQ786510:KIQ786511 JYU786510:JYU786511 JOY786510:JOY786511 JFC786510:JFC786511 IVG786510:IVG786511 ILK786510:ILK786511 IBO786510:IBO786511 HRS786510:HRS786511 HHW786510:HHW786511 GYA786510:GYA786511 GOE786510:GOE786511 GEI786510:GEI786511 FUM786510:FUM786511 FKQ786510:FKQ786511 FAU786510:FAU786511 EQY786510:EQY786511 EHC786510:EHC786511 DXG786510:DXG786511 DNK786510:DNK786511 DDO786510:DDO786511 CTS786510:CTS786511 CJW786510:CJW786511 CAA786510:CAA786511 BQE786510:BQE786511 BGI786510:BGI786511 AWM786510:AWM786511 AMQ786510:AMQ786511 ACU786510:ACU786511 SY786510:SY786511 JC786510:JC786511 G786510:G786511 WVO720974:WVO720975 WLS720974:WLS720975 WBW720974:WBW720975 VSA720974:VSA720975 VIE720974:VIE720975 UYI720974:UYI720975 UOM720974:UOM720975 UEQ720974:UEQ720975 TUU720974:TUU720975 TKY720974:TKY720975 TBC720974:TBC720975 SRG720974:SRG720975 SHK720974:SHK720975 RXO720974:RXO720975 RNS720974:RNS720975 RDW720974:RDW720975 QUA720974:QUA720975 QKE720974:QKE720975 QAI720974:QAI720975 PQM720974:PQM720975 PGQ720974:PGQ720975 OWU720974:OWU720975 OMY720974:OMY720975 ODC720974:ODC720975 NTG720974:NTG720975 NJK720974:NJK720975 MZO720974:MZO720975 MPS720974:MPS720975 MFW720974:MFW720975 LWA720974:LWA720975 LME720974:LME720975 LCI720974:LCI720975 KSM720974:KSM720975 KIQ720974:KIQ720975 JYU720974:JYU720975 JOY720974:JOY720975 JFC720974:JFC720975 IVG720974:IVG720975 ILK720974:ILK720975 IBO720974:IBO720975 HRS720974:HRS720975 HHW720974:HHW720975 GYA720974:GYA720975 GOE720974:GOE720975 GEI720974:GEI720975 FUM720974:FUM720975 FKQ720974:FKQ720975 FAU720974:FAU720975 EQY720974:EQY720975 EHC720974:EHC720975 DXG720974:DXG720975 DNK720974:DNK720975 DDO720974:DDO720975 CTS720974:CTS720975 CJW720974:CJW720975 CAA720974:CAA720975 BQE720974:BQE720975 BGI720974:BGI720975 AWM720974:AWM720975 AMQ720974:AMQ720975 ACU720974:ACU720975 SY720974:SY720975 JC720974:JC720975 G720974:G720975 WVO655438:WVO655439 WLS655438:WLS655439 WBW655438:WBW655439 VSA655438:VSA655439 VIE655438:VIE655439 UYI655438:UYI655439 UOM655438:UOM655439 UEQ655438:UEQ655439 TUU655438:TUU655439 TKY655438:TKY655439 TBC655438:TBC655439 SRG655438:SRG655439 SHK655438:SHK655439 RXO655438:RXO655439 RNS655438:RNS655439 RDW655438:RDW655439 QUA655438:QUA655439 QKE655438:QKE655439 QAI655438:QAI655439 PQM655438:PQM655439 PGQ655438:PGQ655439 OWU655438:OWU655439 OMY655438:OMY655439 ODC655438:ODC655439 NTG655438:NTG655439 NJK655438:NJK655439 MZO655438:MZO655439 MPS655438:MPS655439 MFW655438:MFW655439 LWA655438:LWA655439 LME655438:LME655439 LCI655438:LCI655439 KSM655438:KSM655439 KIQ655438:KIQ655439 JYU655438:JYU655439 JOY655438:JOY655439 JFC655438:JFC655439 IVG655438:IVG655439 ILK655438:ILK655439 IBO655438:IBO655439 HRS655438:HRS655439 HHW655438:HHW655439 GYA655438:GYA655439 GOE655438:GOE655439 GEI655438:GEI655439 FUM655438:FUM655439 FKQ655438:FKQ655439 FAU655438:FAU655439 EQY655438:EQY655439 EHC655438:EHC655439 DXG655438:DXG655439 DNK655438:DNK655439 DDO655438:DDO655439 CTS655438:CTS655439 CJW655438:CJW655439 CAA655438:CAA655439 BQE655438:BQE655439 BGI655438:BGI655439 AWM655438:AWM655439 AMQ655438:AMQ655439 ACU655438:ACU655439 SY655438:SY655439 JC655438:JC655439 G655438:G655439 WVO589902:WVO589903 WLS589902:WLS589903 WBW589902:WBW589903 VSA589902:VSA589903 VIE589902:VIE589903 UYI589902:UYI589903 UOM589902:UOM589903 UEQ589902:UEQ589903 TUU589902:TUU589903 TKY589902:TKY589903 TBC589902:TBC589903 SRG589902:SRG589903 SHK589902:SHK589903 RXO589902:RXO589903 RNS589902:RNS589903 RDW589902:RDW589903 QUA589902:QUA589903 QKE589902:QKE589903 QAI589902:QAI589903 PQM589902:PQM589903 PGQ589902:PGQ589903 OWU589902:OWU589903 OMY589902:OMY589903 ODC589902:ODC589903 NTG589902:NTG589903 NJK589902:NJK589903 MZO589902:MZO589903 MPS589902:MPS589903 MFW589902:MFW589903 LWA589902:LWA589903 LME589902:LME589903 LCI589902:LCI589903 KSM589902:KSM589903 KIQ589902:KIQ589903 JYU589902:JYU589903 JOY589902:JOY589903 JFC589902:JFC589903 IVG589902:IVG589903 ILK589902:ILK589903 IBO589902:IBO589903 HRS589902:HRS589903 HHW589902:HHW589903 GYA589902:GYA589903 GOE589902:GOE589903 GEI589902:GEI589903 FUM589902:FUM589903 FKQ589902:FKQ589903 FAU589902:FAU589903 EQY589902:EQY589903 EHC589902:EHC589903 DXG589902:DXG589903 DNK589902:DNK589903 DDO589902:DDO589903 CTS589902:CTS589903 CJW589902:CJW589903 CAA589902:CAA589903 BQE589902:BQE589903 BGI589902:BGI589903 AWM589902:AWM589903 AMQ589902:AMQ589903 ACU589902:ACU589903 SY589902:SY589903 JC589902:JC589903 G589902:G589903 WVO524366:WVO524367 WLS524366:WLS524367 WBW524366:WBW524367 VSA524366:VSA524367 VIE524366:VIE524367 UYI524366:UYI524367 UOM524366:UOM524367 UEQ524366:UEQ524367 TUU524366:TUU524367 TKY524366:TKY524367 TBC524366:TBC524367 SRG524366:SRG524367 SHK524366:SHK524367 RXO524366:RXO524367 RNS524366:RNS524367 RDW524366:RDW524367 QUA524366:QUA524367 QKE524366:QKE524367 QAI524366:QAI524367 PQM524366:PQM524367 PGQ524366:PGQ524367 OWU524366:OWU524367 OMY524366:OMY524367 ODC524366:ODC524367 NTG524366:NTG524367 NJK524366:NJK524367 MZO524366:MZO524367 MPS524366:MPS524367 MFW524366:MFW524367 LWA524366:LWA524367 LME524366:LME524367 LCI524366:LCI524367 KSM524366:KSM524367 KIQ524366:KIQ524367 JYU524366:JYU524367 JOY524366:JOY524367 JFC524366:JFC524367 IVG524366:IVG524367 ILK524366:ILK524367 IBO524366:IBO524367 HRS524366:HRS524367 HHW524366:HHW524367 GYA524366:GYA524367 GOE524366:GOE524367 GEI524366:GEI524367 FUM524366:FUM524367 FKQ524366:FKQ524367 FAU524366:FAU524367 EQY524366:EQY524367 EHC524366:EHC524367 DXG524366:DXG524367 DNK524366:DNK524367 DDO524366:DDO524367 CTS524366:CTS524367 CJW524366:CJW524367 CAA524366:CAA524367 BQE524366:BQE524367 BGI524366:BGI524367 AWM524366:AWM524367 AMQ524366:AMQ524367 ACU524366:ACU524367 SY524366:SY524367 JC524366:JC524367 G524366:G524367 WVO458830:WVO458831 WLS458830:WLS458831 WBW458830:WBW458831 VSA458830:VSA458831 VIE458830:VIE458831 UYI458830:UYI458831 UOM458830:UOM458831 UEQ458830:UEQ458831 TUU458830:TUU458831 TKY458830:TKY458831 TBC458830:TBC458831 SRG458830:SRG458831 SHK458830:SHK458831 RXO458830:RXO458831 RNS458830:RNS458831 RDW458830:RDW458831 QUA458830:QUA458831 QKE458830:QKE458831 QAI458830:QAI458831 PQM458830:PQM458831 PGQ458830:PGQ458831 OWU458830:OWU458831 OMY458830:OMY458831 ODC458830:ODC458831 NTG458830:NTG458831 NJK458830:NJK458831 MZO458830:MZO458831 MPS458830:MPS458831 MFW458830:MFW458831 LWA458830:LWA458831 LME458830:LME458831 LCI458830:LCI458831 KSM458830:KSM458831 KIQ458830:KIQ458831 JYU458830:JYU458831 JOY458830:JOY458831 JFC458830:JFC458831 IVG458830:IVG458831 ILK458830:ILK458831 IBO458830:IBO458831 HRS458830:HRS458831 HHW458830:HHW458831 GYA458830:GYA458831 GOE458830:GOE458831 GEI458830:GEI458831 FUM458830:FUM458831 FKQ458830:FKQ458831 FAU458830:FAU458831 EQY458830:EQY458831 EHC458830:EHC458831 DXG458830:DXG458831 DNK458830:DNK458831 DDO458830:DDO458831 CTS458830:CTS458831 CJW458830:CJW458831 CAA458830:CAA458831 BQE458830:BQE458831 BGI458830:BGI458831 AWM458830:AWM458831 AMQ458830:AMQ458831 ACU458830:ACU458831 SY458830:SY458831 JC458830:JC458831 G458830:G458831 WVO393294:WVO393295 WLS393294:WLS393295 WBW393294:WBW393295 VSA393294:VSA393295 VIE393294:VIE393295 UYI393294:UYI393295 UOM393294:UOM393295 UEQ393294:UEQ393295 TUU393294:TUU393295 TKY393294:TKY393295 TBC393294:TBC393295 SRG393294:SRG393295 SHK393294:SHK393295 RXO393294:RXO393295 RNS393294:RNS393295 RDW393294:RDW393295 QUA393294:QUA393295 QKE393294:QKE393295 QAI393294:QAI393295 PQM393294:PQM393295 PGQ393294:PGQ393295 OWU393294:OWU393295 OMY393294:OMY393295 ODC393294:ODC393295 NTG393294:NTG393295 NJK393294:NJK393295 MZO393294:MZO393295 MPS393294:MPS393295 MFW393294:MFW393295 LWA393294:LWA393295 LME393294:LME393295 LCI393294:LCI393295 KSM393294:KSM393295 KIQ393294:KIQ393295 JYU393294:JYU393295 JOY393294:JOY393295 JFC393294:JFC393295 IVG393294:IVG393295 ILK393294:ILK393295 IBO393294:IBO393295 HRS393294:HRS393295 HHW393294:HHW393295 GYA393294:GYA393295 GOE393294:GOE393295 GEI393294:GEI393295 FUM393294:FUM393295 FKQ393294:FKQ393295 FAU393294:FAU393295 EQY393294:EQY393295 EHC393294:EHC393295 DXG393294:DXG393295 DNK393294:DNK393295 DDO393294:DDO393295 CTS393294:CTS393295 CJW393294:CJW393295 CAA393294:CAA393295 BQE393294:BQE393295 BGI393294:BGI393295 AWM393294:AWM393295 AMQ393294:AMQ393295 ACU393294:ACU393295 SY393294:SY393295 JC393294:JC393295 G393294:G393295 WVO327758:WVO327759 WLS327758:WLS327759 WBW327758:WBW327759 VSA327758:VSA327759 VIE327758:VIE327759 UYI327758:UYI327759 UOM327758:UOM327759 UEQ327758:UEQ327759 TUU327758:TUU327759 TKY327758:TKY327759 TBC327758:TBC327759 SRG327758:SRG327759 SHK327758:SHK327759 RXO327758:RXO327759 RNS327758:RNS327759 RDW327758:RDW327759 QUA327758:QUA327759 QKE327758:QKE327759 QAI327758:QAI327759 PQM327758:PQM327759 PGQ327758:PGQ327759 OWU327758:OWU327759 OMY327758:OMY327759 ODC327758:ODC327759 NTG327758:NTG327759 NJK327758:NJK327759 MZO327758:MZO327759 MPS327758:MPS327759 MFW327758:MFW327759 LWA327758:LWA327759 LME327758:LME327759 LCI327758:LCI327759 KSM327758:KSM327759 KIQ327758:KIQ327759 JYU327758:JYU327759 JOY327758:JOY327759 JFC327758:JFC327759 IVG327758:IVG327759 ILK327758:ILK327759 IBO327758:IBO327759 HRS327758:HRS327759 HHW327758:HHW327759 GYA327758:GYA327759 GOE327758:GOE327759 GEI327758:GEI327759 FUM327758:FUM327759 FKQ327758:FKQ327759 FAU327758:FAU327759 EQY327758:EQY327759 EHC327758:EHC327759 DXG327758:DXG327759 DNK327758:DNK327759 DDO327758:DDO327759 CTS327758:CTS327759 CJW327758:CJW327759 CAA327758:CAA327759 BQE327758:BQE327759 BGI327758:BGI327759 AWM327758:AWM327759 AMQ327758:AMQ327759 ACU327758:ACU327759 SY327758:SY327759 JC327758:JC327759 G327758:G327759 WVO262222:WVO262223 WLS262222:WLS262223 WBW262222:WBW262223 VSA262222:VSA262223 VIE262222:VIE262223 UYI262222:UYI262223 UOM262222:UOM262223 UEQ262222:UEQ262223 TUU262222:TUU262223 TKY262222:TKY262223 TBC262222:TBC262223 SRG262222:SRG262223 SHK262222:SHK262223 RXO262222:RXO262223 RNS262222:RNS262223 RDW262222:RDW262223 QUA262222:QUA262223 QKE262222:QKE262223 QAI262222:QAI262223 PQM262222:PQM262223 PGQ262222:PGQ262223 OWU262222:OWU262223 OMY262222:OMY262223 ODC262222:ODC262223 NTG262222:NTG262223 NJK262222:NJK262223 MZO262222:MZO262223 MPS262222:MPS262223 MFW262222:MFW262223 LWA262222:LWA262223 LME262222:LME262223 LCI262222:LCI262223 KSM262222:KSM262223 KIQ262222:KIQ262223 JYU262222:JYU262223 JOY262222:JOY262223 JFC262222:JFC262223 IVG262222:IVG262223 ILK262222:ILK262223 IBO262222:IBO262223 HRS262222:HRS262223 HHW262222:HHW262223 GYA262222:GYA262223 GOE262222:GOE262223 GEI262222:GEI262223 FUM262222:FUM262223 FKQ262222:FKQ262223 FAU262222:FAU262223 EQY262222:EQY262223 EHC262222:EHC262223 DXG262222:DXG262223 DNK262222:DNK262223 DDO262222:DDO262223 CTS262222:CTS262223 CJW262222:CJW262223 CAA262222:CAA262223 BQE262222:BQE262223 BGI262222:BGI262223 AWM262222:AWM262223 AMQ262222:AMQ262223 ACU262222:ACU262223 SY262222:SY262223 JC262222:JC262223 G262222:G262223 WVO196686:WVO196687 WLS196686:WLS196687 WBW196686:WBW196687 VSA196686:VSA196687 VIE196686:VIE196687 UYI196686:UYI196687 UOM196686:UOM196687 UEQ196686:UEQ196687 TUU196686:TUU196687 TKY196686:TKY196687 TBC196686:TBC196687 SRG196686:SRG196687 SHK196686:SHK196687 RXO196686:RXO196687 RNS196686:RNS196687 RDW196686:RDW196687 QUA196686:QUA196687 QKE196686:QKE196687 QAI196686:QAI196687 PQM196686:PQM196687 PGQ196686:PGQ196687 OWU196686:OWU196687 OMY196686:OMY196687 ODC196686:ODC196687 NTG196686:NTG196687 NJK196686:NJK196687 MZO196686:MZO196687 MPS196686:MPS196687 MFW196686:MFW196687 LWA196686:LWA196687 LME196686:LME196687 LCI196686:LCI196687 KSM196686:KSM196687 KIQ196686:KIQ196687 JYU196686:JYU196687 JOY196686:JOY196687 JFC196686:JFC196687 IVG196686:IVG196687 ILK196686:ILK196687 IBO196686:IBO196687 HRS196686:HRS196687 HHW196686:HHW196687 GYA196686:GYA196687 GOE196686:GOE196687 GEI196686:GEI196687 FUM196686:FUM196687 FKQ196686:FKQ196687 FAU196686:FAU196687 EQY196686:EQY196687 EHC196686:EHC196687 DXG196686:DXG196687 DNK196686:DNK196687 DDO196686:DDO196687 CTS196686:CTS196687 CJW196686:CJW196687 CAA196686:CAA196687 BQE196686:BQE196687 BGI196686:BGI196687 AWM196686:AWM196687 AMQ196686:AMQ196687 ACU196686:ACU196687 SY196686:SY196687 JC196686:JC196687 G196686:G196687 WVO131150:WVO131151 WLS131150:WLS131151 WBW131150:WBW131151 VSA131150:VSA131151 VIE131150:VIE131151 UYI131150:UYI131151 UOM131150:UOM131151 UEQ131150:UEQ131151 TUU131150:TUU131151 TKY131150:TKY131151 TBC131150:TBC131151 SRG131150:SRG131151 SHK131150:SHK131151 RXO131150:RXO131151 RNS131150:RNS131151 RDW131150:RDW131151 QUA131150:QUA131151 QKE131150:QKE131151 QAI131150:QAI131151 PQM131150:PQM131151 PGQ131150:PGQ131151 OWU131150:OWU131151 OMY131150:OMY131151 ODC131150:ODC131151 NTG131150:NTG131151 NJK131150:NJK131151 MZO131150:MZO131151 MPS131150:MPS131151 MFW131150:MFW131151 LWA131150:LWA131151 LME131150:LME131151 LCI131150:LCI131151 KSM131150:KSM131151 KIQ131150:KIQ131151 JYU131150:JYU131151 JOY131150:JOY131151 JFC131150:JFC131151 IVG131150:IVG131151 ILK131150:ILK131151 IBO131150:IBO131151 HRS131150:HRS131151 HHW131150:HHW131151 GYA131150:GYA131151 GOE131150:GOE131151 GEI131150:GEI131151 FUM131150:FUM131151 FKQ131150:FKQ131151 FAU131150:FAU131151 EQY131150:EQY131151 EHC131150:EHC131151 DXG131150:DXG131151 DNK131150:DNK131151 DDO131150:DDO131151 CTS131150:CTS131151 CJW131150:CJW131151 CAA131150:CAA131151 BQE131150:BQE131151 BGI131150:BGI131151 AWM131150:AWM131151 AMQ131150:AMQ131151 ACU131150:ACU131151 SY131150:SY131151 JC131150:JC131151 G131150:G131151 WVO65614:WVO65615 WLS65614:WLS65615 WBW65614:WBW65615 VSA65614:VSA65615 VIE65614:VIE65615 UYI65614:UYI65615 UOM65614:UOM65615 UEQ65614:UEQ65615 TUU65614:TUU65615 TKY65614:TKY65615 TBC65614:TBC65615 SRG65614:SRG65615 SHK65614:SHK65615 RXO65614:RXO65615 RNS65614:RNS65615 RDW65614:RDW65615 QUA65614:QUA65615 QKE65614:QKE65615 QAI65614:QAI65615 PQM65614:PQM65615 PGQ65614:PGQ65615 OWU65614:OWU65615 OMY65614:OMY65615 ODC65614:ODC65615 NTG65614:NTG65615 NJK65614:NJK65615 MZO65614:MZO65615 MPS65614:MPS65615 MFW65614:MFW65615 LWA65614:LWA65615 LME65614:LME65615 LCI65614:LCI65615 KSM65614:KSM65615 KIQ65614:KIQ65615 JYU65614:JYU65615 JOY65614:JOY65615 JFC65614:JFC65615 IVG65614:IVG65615 ILK65614:ILK65615 IBO65614:IBO65615 HRS65614:HRS65615 HHW65614:HHW65615 GYA65614:GYA65615 GOE65614:GOE65615 GEI65614:GEI65615 FUM65614:FUM65615 FKQ65614:FKQ65615 FAU65614:FAU65615 EQY65614:EQY65615 EHC65614:EHC65615 DXG65614:DXG65615 DNK65614:DNK65615 DDO65614:DDO65615 CTS65614:CTS65615 CJW65614:CJW65615 CAA65614:CAA65615 BQE65614:BQE65615 BGI65614:BGI65615 AWM65614:AWM65615 AMQ65614:AMQ65615 ACU65614:ACU65615 SY65614:SY65615 JC65614:JC65615 G65614:G65615 WVO80:WVO81 WLS80:WLS81 WBW80:WBW81 VSA80:VSA81 VIE80:VIE81 UYI80:UYI81 UOM80:UOM81 UEQ80:UEQ81 TUU80:TUU81 TKY80:TKY81 TBC80:TBC81 SRG80:SRG81 SHK80:SHK81 RXO80:RXO81 RNS80:RNS81 RDW80:RDW81 QUA80:QUA81 QKE80:QKE81 QAI80:QAI81 PQM80:PQM81 PGQ80:PGQ81 OWU80:OWU81 OMY80:OMY81 ODC80:ODC81 NTG80:NTG81 NJK80:NJK81 MZO80:MZO81 MPS80:MPS81 MFW80:MFW81 LWA80:LWA81 LME80:LME81 LCI80:LCI81 KSM80:KSM81 KIQ80:KIQ81 JYU80:JYU81 JOY80:JOY81 JFC80:JFC81 IVG80:IVG81 ILK80:ILK81 IBO80:IBO81 HRS80:HRS81 HHW80:HHW81 GYA80:GYA81 GOE80:GOE81 GEI80:GEI81 FUM80:FUM81 FKQ80:FKQ81 FAU80:FAU81 EQY80:EQY81 EHC80:EHC81 DXG80:DXG81 DNK80:DNK81 DDO80:DDO81 CTS80:CTS81 CJW80:CJW81 CAA80:CAA81 BQE80:BQE81 BGI80:BGI81 AWM80:AWM81 AMQ80:AMQ81 ACU80:ACU81 SY80:SY81 JC80:JC81" xr:uid="{00000000-0002-0000-0000-000001000000}">
      <formula1>$O$79:$O$80</formula1>
    </dataValidation>
    <dataValidation type="list" allowBlank="1" showInputMessage="1" showErrorMessage="1" sqref="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xr:uid="{00000000-0002-0000-0000-000002000000}">
      <formula1>$L$14:$L$14</formula1>
    </dataValidation>
  </dataValidations>
  <pageMargins left="0.75" right="0.75" top="0.75" bottom="0.75" header="0.5" footer="0.25"/>
  <pageSetup scale="59" orientation="portrait" r:id="rId1"/>
  <headerFooter alignWithMargins="0">
    <oddFooter>&amp;L&amp;Z
&amp;F&amp;C&amp;A, Page &amp;P of &amp;N&amp;RPrinted 
&amp;D</oddFooter>
  </headerFooter>
  <rowBreaks count="1" manualBreakCount="1">
    <brk id="7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workbookViewId="0">
      <selection activeCell="G4" sqref="G4"/>
    </sheetView>
  </sheetViews>
  <sheetFormatPr defaultRowHeight="15"/>
  <cols>
    <col min="1" max="1" width="11.140625" style="1" customWidth="1"/>
    <col min="2" max="2" width="19.85546875" style="1" customWidth="1"/>
    <col min="3" max="3" width="14.28515625" style="1" customWidth="1"/>
    <col min="4" max="4" width="8.5703125" style="1" customWidth="1"/>
    <col min="5" max="5" width="8.85546875" style="1" customWidth="1"/>
    <col min="6" max="6" width="11.42578125" customWidth="1"/>
    <col min="7" max="7" width="11.5703125" customWidth="1"/>
    <col min="8" max="8" width="11.7109375" customWidth="1"/>
    <col min="9" max="9" width="11.85546875" customWidth="1"/>
    <col min="10" max="10" width="13.7109375" customWidth="1"/>
    <col min="11" max="11" width="13.140625" customWidth="1"/>
    <col min="12" max="12" width="12" customWidth="1"/>
    <col min="13" max="13" width="10.42578125" customWidth="1"/>
    <col min="14" max="14" width="13.28515625" customWidth="1"/>
    <col min="15" max="15" width="21.42578125" customWidth="1"/>
    <col min="16" max="16" width="24.7109375" customWidth="1"/>
  </cols>
  <sheetData>
    <row r="1" spans="1:16">
      <c r="A1" s="34" t="s">
        <v>21</v>
      </c>
      <c r="B1" s="34"/>
      <c r="C1" s="34"/>
    </row>
    <row r="2" spans="1:16" ht="15.75" thickBot="1">
      <c r="A2" s="34"/>
      <c r="B2" s="34"/>
      <c r="C2" s="34"/>
      <c r="I2" s="166" t="s">
        <v>144</v>
      </c>
    </row>
    <row r="3" spans="1:16" s="2" customFormat="1" ht="59.25" customHeight="1" thickBot="1">
      <c r="A3" s="27" t="s">
        <v>22</v>
      </c>
      <c r="B3" s="27" t="s">
        <v>24</v>
      </c>
      <c r="C3" s="27" t="s">
        <v>14</v>
      </c>
      <c r="D3" s="28" t="s">
        <v>5</v>
      </c>
      <c r="E3" s="28" t="s">
        <v>138</v>
      </c>
      <c r="F3" s="28" t="s">
        <v>19</v>
      </c>
      <c r="G3" s="28" t="s">
        <v>20</v>
      </c>
      <c r="H3" s="28" t="s">
        <v>16</v>
      </c>
      <c r="I3" s="28" t="s">
        <v>128</v>
      </c>
      <c r="J3" s="28" t="s">
        <v>145</v>
      </c>
      <c r="K3" s="28" t="s">
        <v>146</v>
      </c>
      <c r="L3" s="28" t="s">
        <v>10</v>
      </c>
      <c r="M3" s="28" t="s">
        <v>11</v>
      </c>
      <c r="N3" s="28" t="s">
        <v>12</v>
      </c>
      <c r="O3" s="28" t="s">
        <v>147</v>
      </c>
      <c r="P3" s="29" t="s">
        <v>15</v>
      </c>
    </row>
    <row r="4" spans="1:16">
      <c r="A4" s="19" t="s">
        <v>23</v>
      </c>
      <c r="B4" s="19" t="s">
        <v>25</v>
      </c>
      <c r="C4" s="19">
        <v>1974</v>
      </c>
      <c r="D4" s="20">
        <f t="shared" ref="D4:D19" si="0">C4+3</f>
        <v>1977</v>
      </c>
      <c r="E4" s="19">
        <v>2025</v>
      </c>
      <c r="F4" s="21">
        <f>VLOOKUP(D4,CU_Inflation_Value,2,FALSE)</f>
        <v>61.5</v>
      </c>
      <c r="G4" s="21">
        <f>VLOOKUP(E4,CU_Inflation_Value,2,FALSE)</f>
        <v>424.5</v>
      </c>
      <c r="H4" s="22">
        <f>G4/F4</f>
        <v>6.9024390243902438</v>
      </c>
      <c r="I4" s="23">
        <v>10000</v>
      </c>
      <c r="J4" s="24">
        <f>I4*H4</f>
        <v>69024.390243902439</v>
      </c>
      <c r="K4" s="24">
        <f>J4*1.2</f>
        <v>82829.268292682929</v>
      </c>
      <c r="L4" s="23">
        <v>10000</v>
      </c>
      <c r="M4" s="25">
        <v>16</v>
      </c>
      <c r="N4" s="24">
        <f>L4*M4</f>
        <v>160000</v>
      </c>
      <c r="O4" s="24">
        <f>N4-K4</f>
        <v>77170.731707317071</v>
      </c>
      <c r="P4" s="26" t="str">
        <f t="shared" ref="P4:P19" si="1">IF(O4&lt;=0, "No Appreciation Available", "Funds Available for Decap")</f>
        <v>Funds Available for Decap</v>
      </c>
    </row>
    <row r="5" spans="1:16">
      <c r="A5" s="19"/>
      <c r="B5" s="12"/>
      <c r="C5" s="12"/>
      <c r="D5" s="13">
        <f t="shared" si="0"/>
        <v>3</v>
      </c>
      <c r="E5" s="12"/>
      <c r="F5" s="21" t="e">
        <f t="shared" ref="F5:F19" si="2">VLOOKUP(D5,CU_Inflation_Value,2,FALSE)</f>
        <v>#N/A</v>
      </c>
      <c r="G5" s="21" t="e">
        <f t="shared" ref="G5:G19" si="3">VLOOKUP(E5,CU_Inflation_Value,2,FALSE)</f>
        <v>#N/A</v>
      </c>
      <c r="H5" s="14" t="e">
        <f>G5/F5</f>
        <v>#N/A</v>
      </c>
      <c r="I5" s="15"/>
      <c r="J5" s="16" t="e">
        <f t="shared" ref="J5:J19" si="4">I5*H5</f>
        <v>#N/A</v>
      </c>
      <c r="K5" s="16" t="e">
        <f>J5*1.2</f>
        <v>#N/A</v>
      </c>
      <c r="L5" s="15"/>
      <c r="M5" s="17"/>
      <c r="N5" s="16">
        <f t="shared" ref="N5:N19" si="5">L5*M5</f>
        <v>0</v>
      </c>
      <c r="O5" s="16" t="e">
        <f t="shared" ref="O5:O19" si="6">N5-K5</f>
        <v>#N/A</v>
      </c>
      <c r="P5" s="18" t="e">
        <f t="shared" si="1"/>
        <v>#N/A</v>
      </c>
    </row>
    <row r="6" spans="1:16">
      <c r="A6" s="12"/>
      <c r="B6" s="12"/>
      <c r="C6" s="12"/>
      <c r="D6" s="13">
        <f t="shared" si="0"/>
        <v>3</v>
      </c>
      <c r="E6" s="12"/>
      <c r="F6" s="21" t="e">
        <f t="shared" si="2"/>
        <v>#N/A</v>
      </c>
      <c r="G6" s="21" t="e">
        <f t="shared" si="3"/>
        <v>#N/A</v>
      </c>
      <c r="H6" s="14" t="e">
        <f t="shared" ref="H6:H19" si="7">G6/F6</f>
        <v>#N/A</v>
      </c>
      <c r="I6" s="15"/>
      <c r="J6" s="16" t="e">
        <f t="shared" si="4"/>
        <v>#N/A</v>
      </c>
      <c r="K6" s="16" t="e">
        <f t="shared" ref="K6:K19" si="8">J6*1.2</f>
        <v>#N/A</v>
      </c>
      <c r="L6" s="15"/>
      <c r="M6" s="17"/>
      <c r="N6" s="16">
        <f t="shared" si="5"/>
        <v>0</v>
      </c>
      <c r="O6" s="16" t="e">
        <f t="shared" si="6"/>
        <v>#N/A</v>
      </c>
      <c r="P6" s="18" t="e">
        <f t="shared" si="1"/>
        <v>#N/A</v>
      </c>
    </row>
    <row r="7" spans="1:16">
      <c r="A7" s="12"/>
      <c r="B7" s="12"/>
      <c r="C7" s="12"/>
      <c r="D7" s="13">
        <f t="shared" si="0"/>
        <v>3</v>
      </c>
      <c r="E7" s="12"/>
      <c r="F7" s="21" t="e">
        <f t="shared" si="2"/>
        <v>#N/A</v>
      </c>
      <c r="G7" s="21" t="e">
        <f t="shared" si="3"/>
        <v>#N/A</v>
      </c>
      <c r="H7" s="14" t="e">
        <f t="shared" si="7"/>
        <v>#N/A</v>
      </c>
      <c r="I7" s="15"/>
      <c r="J7" s="16" t="e">
        <f t="shared" si="4"/>
        <v>#N/A</v>
      </c>
      <c r="K7" s="16" t="e">
        <f t="shared" si="8"/>
        <v>#N/A</v>
      </c>
      <c r="L7" s="15"/>
      <c r="M7" s="17"/>
      <c r="N7" s="16">
        <f t="shared" si="5"/>
        <v>0</v>
      </c>
      <c r="O7" s="16" t="e">
        <f t="shared" si="6"/>
        <v>#N/A</v>
      </c>
      <c r="P7" s="18" t="e">
        <f t="shared" si="1"/>
        <v>#N/A</v>
      </c>
    </row>
    <row r="8" spans="1:16">
      <c r="A8" s="12"/>
      <c r="B8" s="12"/>
      <c r="C8" s="12"/>
      <c r="D8" s="13">
        <f t="shared" si="0"/>
        <v>3</v>
      </c>
      <c r="E8" s="12"/>
      <c r="F8" s="21" t="e">
        <f t="shared" si="2"/>
        <v>#N/A</v>
      </c>
      <c r="G8" s="21" t="e">
        <f t="shared" si="3"/>
        <v>#N/A</v>
      </c>
      <c r="H8" s="14" t="e">
        <f t="shared" si="7"/>
        <v>#N/A</v>
      </c>
      <c r="I8" s="15"/>
      <c r="J8" s="16" t="e">
        <f t="shared" si="4"/>
        <v>#N/A</v>
      </c>
      <c r="K8" s="16" t="e">
        <f t="shared" si="8"/>
        <v>#N/A</v>
      </c>
      <c r="L8" s="15"/>
      <c r="M8" s="17"/>
      <c r="N8" s="16">
        <f t="shared" si="5"/>
        <v>0</v>
      </c>
      <c r="O8" s="16" t="e">
        <f t="shared" si="6"/>
        <v>#N/A</v>
      </c>
      <c r="P8" s="18" t="e">
        <f t="shared" si="1"/>
        <v>#N/A</v>
      </c>
    </row>
    <row r="9" spans="1:16">
      <c r="A9" s="12"/>
      <c r="B9" s="12"/>
      <c r="C9" s="12"/>
      <c r="D9" s="13">
        <f t="shared" si="0"/>
        <v>3</v>
      </c>
      <c r="E9" s="12"/>
      <c r="F9" s="21" t="e">
        <f t="shared" si="2"/>
        <v>#N/A</v>
      </c>
      <c r="G9" s="21" t="e">
        <f t="shared" si="3"/>
        <v>#N/A</v>
      </c>
      <c r="H9" s="14" t="e">
        <f t="shared" si="7"/>
        <v>#N/A</v>
      </c>
      <c r="I9" s="15"/>
      <c r="J9" s="16" t="e">
        <f t="shared" si="4"/>
        <v>#N/A</v>
      </c>
      <c r="K9" s="16" t="e">
        <f t="shared" si="8"/>
        <v>#N/A</v>
      </c>
      <c r="L9" s="15"/>
      <c r="M9" s="17"/>
      <c r="N9" s="16">
        <f t="shared" si="5"/>
        <v>0</v>
      </c>
      <c r="O9" s="16" t="e">
        <f t="shared" si="6"/>
        <v>#N/A</v>
      </c>
      <c r="P9" s="18" t="e">
        <f t="shared" si="1"/>
        <v>#N/A</v>
      </c>
    </row>
    <row r="10" spans="1:16">
      <c r="A10" s="12"/>
      <c r="B10" s="12"/>
      <c r="C10" s="12"/>
      <c r="D10" s="13">
        <f t="shared" si="0"/>
        <v>3</v>
      </c>
      <c r="E10" s="12"/>
      <c r="F10" s="21" t="e">
        <f t="shared" si="2"/>
        <v>#N/A</v>
      </c>
      <c r="G10" s="21" t="e">
        <f t="shared" si="3"/>
        <v>#N/A</v>
      </c>
      <c r="H10" s="14" t="e">
        <f t="shared" si="7"/>
        <v>#N/A</v>
      </c>
      <c r="I10" s="15"/>
      <c r="J10" s="16" t="e">
        <f t="shared" si="4"/>
        <v>#N/A</v>
      </c>
      <c r="K10" s="16" t="e">
        <f t="shared" si="8"/>
        <v>#N/A</v>
      </c>
      <c r="L10" s="15"/>
      <c r="M10" s="17"/>
      <c r="N10" s="16">
        <f t="shared" si="5"/>
        <v>0</v>
      </c>
      <c r="O10" s="16" t="e">
        <f t="shared" si="6"/>
        <v>#N/A</v>
      </c>
      <c r="P10" s="18" t="e">
        <f t="shared" si="1"/>
        <v>#N/A</v>
      </c>
    </row>
    <row r="11" spans="1:16">
      <c r="A11" s="12"/>
      <c r="B11" s="12"/>
      <c r="C11" s="12"/>
      <c r="D11" s="13">
        <f t="shared" si="0"/>
        <v>3</v>
      </c>
      <c r="E11" s="12"/>
      <c r="F11" s="21" t="e">
        <f t="shared" si="2"/>
        <v>#N/A</v>
      </c>
      <c r="G11" s="21" t="e">
        <f t="shared" si="3"/>
        <v>#N/A</v>
      </c>
      <c r="H11" s="14" t="e">
        <f t="shared" si="7"/>
        <v>#N/A</v>
      </c>
      <c r="I11" s="15"/>
      <c r="J11" s="16" t="e">
        <f t="shared" si="4"/>
        <v>#N/A</v>
      </c>
      <c r="K11" s="16" t="e">
        <f t="shared" si="8"/>
        <v>#N/A</v>
      </c>
      <c r="L11" s="15"/>
      <c r="M11" s="17"/>
      <c r="N11" s="16">
        <f t="shared" si="5"/>
        <v>0</v>
      </c>
      <c r="O11" s="16" t="e">
        <f t="shared" si="6"/>
        <v>#N/A</v>
      </c>
      <c r="P11" s="18" t="e">
        <f t="shared" si="1"/>
        <v>#N/A</v>
      </c>
    </row>
    <row r="12" spans="1:16">
      <c r="A12" s="12"/>
      <c r="B12" s="12"/>
      <c r="C12" s="12"/>
      <c r="D12" s="13">
        <f t="shared" si="0"/>
        <v>3</v>
      </c>
      <c r="E12" s="12"/>
      <c r="F12" s="21" t="e">
        <f t="shared" si="2"/>
        <v>#N/A</v>
      </c>
      <c r="G12" s="21" t="e">
        <f t="shared" si="3"/>
        <v>#N/A</v>
      </c>
      <c r="H12" s="14" t="e">
        <f t="shared" si="7"/>
        <v>#N/A</v>
      </c>
      <c r="I12" s="15"/>
      <c r="J12" s="16" t="e">
        <f t="shared" si="4"/>
        <v>#N/A</v>
      </c>
      <c r="K12" s="16" t="e">
        <f t="shared" si="8"/>
        <v>#N/A</v>
      </c>
      <c r="L12" s="15"/>
      <c r="M12" s="17"/>
      <c r="N12" s="16">
        <f t="shared" si="5"/>
        <v>0</v>
      </c>
      <c r="O12" s="16" t="e">
        <f t="shared" si="6"/>
        <v>#N/A</v>
      </c>
      <c r="P12" s="18" t="e">
        <f t="shared" si="1"/>
        <v>#N/A</v>
      </c>
    </row>
    <row r="13" spans="1:16">
      <c r="A13" s="12"/>
      <c r="B13" s="12"/>
      <c r="C13" s="12"/>
      <c r="D13" s="13">
        <f t="shared" si="0"/>
        <v>3</v>
      </c>
      <c r="E13" s="12"/>
      <c r="F13" s="21" t="e">
        <f t="shared" si="2"/>
        <v>#N/A</v>
      </c>
      <c r="G13" s="21" t="e">
        <f t="shared" si="3"/>
        <v>#N/A</v>
      </c>
      <c r="H13" s="14" t="e">
        <f t="shared" si="7"/>
        <v>#N/A</v>
      </c>
      <c r="I13" s="15"/>
      <c r="J13" s="16" t="e">
        <f t="shared" si="4"/>
        <v>#N/A</v>
      </c>
      <c r="K13" s="16" t="e">
        <f t="shared" si="8"/>
        <v>#N/A</v>
      </c>
      <c r="L13" s="15"/>
      <c r="M13" s="17"/>
      <c r="N13" s="16">
        <f t="shared" si="5"/>
        <v>0</v>
      </c>
      <c r="O13" s="16" t="e">
        <f t="shared" si="6"/>
        <v>#N/A</v>
      </c>
      <c r="P13" s="18" t="e">
        <f t="shared" si="1"/>
        <v>#N/A</v>
      </c>
    </row>
    <row r="14" spans="1:16">
      <c r="A14" s="12"/>
      <c r="B14" s="12"/>
      <c r="C14" s="12"/>
      <c r="D14" s="13">
        <f t="shared" si="0"/>
        <v>3</v>
      </c>
      <c r="E14" s="12"/>
      <c r="F14" s="21" t="e">
        <f t="shared" si="2"/>
        <v>#N/A</v>
      </c>
      <c r="G14" s="21" t="e">
        <f t="shared" si="3"/>
        <v>#N/A</v>
      </c>
      <c r="H14" s="14" t="e">
        <f t="shared" si="7"/>
        <v>#N/A</v>
      </c>
      <c r="I14" s="15"/>
      <c r="J14" s="16" t="e">
        <f t="shared" si="4"/>
        <v>#N/A</v>
      </c>
      <c r="K14" s="16" t="e">
        <f t="shared" si="8"/>
        <v>#N/A</v>
      </c>
      <c r="L14" s="15"/>
      <c r="M14" s="17"/>
      <c r="N14" s="16">
        <f t="shared" si="5"/>
        <v>0</v>
      </c>
      <c r="O14" s="16" t="e">
        <f t="shared" si="6"/>
        <v>#N/A</v>
      </c>
      <c r="P14" s="18" t="e">
        <f t="shared" si="1"/>
        <v>#N/A</v>
      </c>
    </row>
    <row r="15" spans="1:16">
      <c r="A15" s="12"/>
      <c r="B15" s="12"/>
      <c r="C15" s="12"/>
      <c r="D15" s="13">
        <f t="shared" si="0"/>
        <v>3</v>
      </c>
      <c r="E15" s="12"/>
      <c r="F15" s="21" t="e">
        <f t="shared" si="2"/>
        <v>#N/A</v>
      </c>
      <c r="G15" s="21" t="e">
        <f t="shared" si="3"/>
        <v>#N/A</v>
      </c>
      <c r="H15" s="14" t="e">
        <f t="shared" si="7"/>
        <v>#N/A</v>
      </c>
      <c r="I15" s="15"/>
      <c r="J15" s="16" t="e">
        <f t="shared" si="4"/>
        <v>#N/A</v>
      </c>
      <c r="K15" s="16" t="e">
        <f t="shared" si="8"/>
        <v>#N/A</v>
      </c>
      <c r="L15" s="15"/>
      <c r="M15" s="17"/>
      <c r="N15" s="16">
        <f t="shared" si="5"/>
        <v>0</v>
      </c>
      <c r="O15" s="16" t="e">
        <f t="shared" si="6"/>
        <v>#N/A</v>
      </c>
      <c r="P15" s="18" t="e">
        <f t="shared" si="1"/>
        <v>#N/A</v>
      </c>
    </row>
    <row r="16" spans="1:16">
      <c r="A16" s="12"/>
      <c r="B16" s="12"/>
      <c r="C16" s="12"/>
      <c r="D16" s="13">
        <f t="shared" si="0"/>
        <v>3</v>
      </c>
      <c r="E16" s="12"/>
      <c r="F16" s="21" t="e">
        <f t="shared" si="2"/>
        <v>#N/A</v>
      </c>
      <c r="G16" s="21" t="e">
        <f t="shared" si="3"/>
        <v>#N/A</v>
      </c>
      <c r="H16" s="14" t="e">
        <f t="shared" si="7"/>
        <v>#N/A</v>
      </c>
      <c r="I16" s="15"/>
      <c r="J16" s="16" t="e">
        <f t="shared" si="4"/>
        <v>#N/A</v>
      </c>
      <c r="K16" s="16" t="e">
        <f t="shared" si="8"/>
        <v>#N/A</v>
      </c>
      <c r="L16" s="15"/>
      <c r="M16" s="17"/>
      <c r="N16" s="16">
        <f t="shared" si="5"/>
        <v>0</v>
      </c>
      <c r="O16" s="16" t="e">
        <f t="shared" si="6"/>
        <v>#N/A</v>
      </c>
      <c r="P16" s="18" t="e">
        <f t="shared" si="1"/>
        <v>#N/A</v>
      </c>
    </row>
    <row r="17" spans="1:16">
      <c r="A17" s="12"/>
      <c r="B17" s="12"/>
      <c r="C17" s="12"/>
      <c r="D17" s="13">
        <f t="shared" si="0"/>
        <v>3</v>
      </c>
      <c r="E17" s="12"/>
      <c r="F17" s="21" t="e">
        <f t="shared" si="2"/>
        <v>#N/A</v>
      </c>
      <c r="G17" s="21" t="e">
        <f t="shared" si="3"/>
        <v>#N/A</v>
      </c>
      <c r="H17" s="14" t="e">
        <f t="shared" si="7"/>
        <v>#N/A</v>
      </c>
      <c r="I17" s="15"/>
      <c r="J17" s="16" t="e">
        <f t="shared" si="4"/>
        <v>#N/A</v>
      </c>
      <c r="K17" s="16" t="e">
        <f t="shared" si="8"/>
        <v>#N/A</v>
      </c>
      <c r="L17" s="15"/>
      <c r="M17" s="17"/>
      <c r="N17" s="16">
        <f t="shared" si="5"/>
        <v>0</v>
      </c>
      <c r="O17" s="16" t="e">
        <f t="shared" si="6"/>
        <v>#N/A</v>
      </c>
      <c r="P17" s="18" t="e">
        <f t="shared" si="1"/>
        <v>#N/A</v>
      </c>
    </row>
    <row r="18" spans="1:16">
      <c r="A18" s="12"/>
      <c r="B18" s="12"/>
      <c r="C18" s="12"/>
      <c r="D18" s="13">
        <f t="shared" si="0"/>
        <v>3</v>
      </c>
      <c r="E18" s="12"/>
      <c r="F18" s="21" t="e">
        <f t="shared" si="2"/>
        <v>#N/A</v>
      </c>
      <c r="G18" s="21" t="e">
        <f t="shared" si="3"/>
        <v>#N/A</v>
      </c>
      <c r="H18" s="14" t="e">
        <f t="shared" si="7"/>
        <v>#N/A</v>
      </c>
      <c r="I18" s="15"/>
      <c r="J18" s="16" t="e">
        <f t="shared" si="4"/>
        <v>#N/A</v>
      </c>
      <c r="K18" s="16" t="e">
        <f t="shared" si="8"/>
        <v>#N/A</v>
      </c>
      <c r="L18" s="15"/>
      <c r="M18" s="17"/>
      <c r="N18" s="16">
        <f t="shared" si="5"/>
        <v>0</v>
      </c>
      <c r="O18" s="16" t="e">
        <f t="shared" si="6"/>
        <v>#N/A</v>
      </c>
      <c r="P18" s="18" t="e">
        <f t="shared" si="1"/>
        <v>#N/A</v>
      </c>
    </row>
    <row r="19" spans="1:16">
      <c r="A19" s="12"/>
      <c r="B19" s="12"/>
      <c r="C19" s="12"/>
      <c r="D19" s="13">
        <f t="shared" si="0"/>
        <v>3</v>
      </c>
      <c r="E19" s="12"/>
      <c r="F19" s="21" t="e">
        <f t="shared" si="2"/>
        <v>#N/A</v>
      </c>
      <c r="G19" s="21" t="e">
        <f t="shared" si="3"/>
        <v>#N/A</v>
      </c>
      <c r="H19" s="14" t="e">
        <f t="shared" si="7"/>
        <v>#N/A</v>
      </c>
      <c r="I19" s="15"/>
      <c r="J19" s="16" t="e">
        <f t="shared" si="4"/>
        <v>#N/A</v>
      </c>
      <c r="K19" s="16" t="e">
        <f t="shared" si="8"/>
        <v>#N/A</v>
      </c>
      <c r="L19" s="15"/>
      <c r="M19" s="17"/>
      <c r="N19" s="16">
        <f t="shared" si="5"/>
        <v>0</v>
      </c>
      <c r="O19" s="16" t="e">
        <f t="shared" si="6"/>
        <v>#N/A</v>
      </c>
      <c r="P19" s="18" t="e">
        <f t="shared" si="1"/>
        <v>#N/A</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15"/>
  <sheetViews>
    <sheetView topLeftCell="K1" workbookViewId="0">
      <selection activeCell="L2" sqref="L2"/>
    </sheetView>
  </sheetViews>
  <sheetFormatPr defaultRowHeight="15"/>
  <cols>
    <col min="1" max="1" width="0" style="1" hidden="1" customWidth="1"/>
    <col min="2" max="2" width="18.28515625" style="5" hidden="1" customWidth="1"/>
    <col min="3" max="4" width="5" hidden="1" customWidth="1"/>
    <col min="5" max="5" width="0" style="1" hidden="1" customWidth="1"/>
    <col min="6" max="6" width="16.85546875" style="5" hidden="1" customWidth="1"/>
    <col min="7" max="7" width="5" hidden="1" customWidth="1"/>
    <col min="8" max="8" width="11.7109375" hidden="1" customWidth="1"/>
    <col min="9" max="10" width="13" style="1" hidden="1" customWidth="1"/>
    <col min="11" max="11" width="9.140625" style="33"/>
    <col min="12" max="12" width="11.7109375" style="31" customWidth="1"/>
    <col min="13" max="13" width="11.7109375" customWidth="1"/>
    <col min="15" max="17" width="8.7109375" customWidth="1"/>
    <col min="18" max="18" width="18.42578125" customWidth="1"/>
    <col min="21" max="21" width="14" bestFit="1" customWidth="1"/>
    <col min="22" max="22" width="4.42578125" customWidth="1"/>
    <col min="23" max="23" width="18" style="8" customWidth="1"/>
  </cols>
  <sheetData>
    <row r="1" spans="1:23" ht="54.75" customHeight="1">
      <c r="A1" s="2" t="s">
        <v>1</v>
      </c>
      <c r="B1" s="4" t="s">
        <v>4</v>
      </c>
      <c r="C1" s="3"/>
      <c r="D1" s="3"/>
      <c r="E1" s="2" t="s">
        <v>1</v>
      </c>
      <c r="F1" s="4" t="s">
        <v>3</v>
      </c>
      <c r="G1" s="3"/>
      <c r="H1" s="3"/>
      <c r="I1" s="2" t="s">
        <v>2</v>
      </c>
      <c r="J1" s="2"/>
      <c r="K1" s="32" t="s">
        <v>1</v>
      </c>
      <c r="L1" s="32" t="s">
        <v>17</v>
      </c>
      <c r="M1" s="2"/>
      <c r="R1" t="s">
        <v>18</v>
      </c>
    </row>
    <row r="2" spans="1:23">
      <c r="A2" s="2"/>
      <c r="B2" s="4"/>
      <c r="C2" s="3"/>
      <c r="D2" s="3"/>
      <c r="E2" s="2"/>
      <c r="F2" s="4"/>
      <c r="G2" s="3"/>
      <c r="H2" s="3"/>
      <c r="I2" s="2"/>
      <c r="J2" s="2"/>
      <c r="K2" s="155">
        <v>2026</v>
      </c>
      <c r="L2" s="156">
        <f>L3*1.03</f>
        <v>437.23500000000001</v>
      </c>
      <c r="M2" s="159"/>
    </row>
    <row r="3" spans="1:23">
      <c r="A3" s="2"/>
      <c r="B3" s="4"/>
      <c r="C3" s="3"/>
      <c r="D3" s="3"/>
      <c r="E3" s="2"/>
      <c r="F3" s="4"/>
      <c r="G3" s="3"/>
      <c r="H3" s="3"/>
      <c r="I3" s="2"/>
      <c r="J3" s="2"/>
      <c r="K3" s="155">
        <v>2025</v>
      </c>
      <c r="L3" s="156">
        <v>424.5</v>
      </c>
      <c r="M3" s="159"/>
    </row>
    <row r="4" spans="1:23">
      <c r="A4" s="2"/>
      <c r="B4" s="4"/>
      <c r="C4" s="3"/>
      <c r="D4" s="3"/>
      <c r="E4" s="2"/>
      <c r="F4" s="4"/>
      <c r="G4" s="3"/>
      <c r="H4" s="3"/>
      <c r="I4" s="2"/>
      <c r="J4" s="2"/>
      <c r="K4" s="155">
        <v>2024</v>
      </c>
      <c r="L4" s="156">
        <v>409.7</v>
      </c>
      <c r="M4" s="159"/>
    </row>
    <row r="5" spans="1:23">
      <c r="A5" s="2"/>
      <c r="B5" s="4"/>
      <c r="C5" s="3"/>
      <c r="D5" s="3"/>
      <c r="E5" s="2"/>
      <c r="F5" s="4"/>
      <c r="G5" s="3"/>
      <c r="H5" s="3"/>
      <c r="I5" s="2"/>
      <c r="J5" s="2"/>
      <c r="K5" s="32">
        <v>2023</v>
      </c>
      <c r="L5" s="154">
        <v>396.2</v>
      </c>
      <c r="M5" s="160"/>
    </row>
    <row r="6" spans="1:23">
      <c r="A6" s="2"/>
      <c r="B6" s="4"/>
      <c r="C6" s="3"/>
      <c r="D6" s="3"/>
      <c r="E6" s="2"/>
      <c r="F6" s="4"/>
      <c r="G6" s="3"/>
      <c r="H6" s="3"/>
      <c r="I6" s="2"/>
      <c r="J6" s="2"/>
      <c r="K6" s="155">
        <v>2022</v>
      </c>
      <c r="L6" s="156">
        <v>381.1</v>
      </c>
      <c r="M6" s="161" t="s">
        <v>140</v>
      </c>
    </row>
    <row r="7" spans="1:23" ht="15.75" thickBot="1">
      <c r="A7" s="2"/>
      <c r="B7" s="4"/>
      <c r="C7" s="3"/>
      <c r="D7" s="3"/>
      <c r="E7" s="2"/>
      <c r="F7" s="4"/>
      <c r="G7" s="3"/>
      <c r="H7" s="3"/>
      <c r="I7" s="2"/>
      <c r="J7" s="2"/>
      <c r="K7" s="155">
        <v>2021</v>
      </c>
      <c r="L7" s="156">
        <v>362.3</v>
      </c>
      <c r="M7" s="161" t="s">
        <v>140</v>
      </c>
    </row>
    <row r="8" spans="1:23" ht="15.75" thickBot="1">
      <c r="A8" s="1">
        <v>2016</v>
      </c>
      <c r="B8" s="6">
        <v>319</v>
      </c>
      <c r="D8">
        <f>B8/$B$63</f>
        <v>12.4609375</v>
      </c>
      <c r="E8" s="1">
        <v>2016</v>
      </c>
      <c r="F8" s="6">
        <f>D8*$I$63</f>
        <v>377.56640625</v>
      </c>
      <c r="H8">
        <f>F8/F111</f>
        <v>38.527184311224488</v>
      </c>
      <c r="I8" s="1">
        <v>242.8</v>
      </c>
      <c r="K8" s="155">
        <v>2020</v>
      </c>
      <c r="L8" s="156">
        <v>352.7</v>
      </c>
      <c r="M8" s="161" t="s">
        <v>140</v>
      </c>
      <c r="R8" t="s">
        <v>14</v>
      </c>
      <c r="U8" s="165">
        <f>'Inflation Calculation'!C4</f>
        <v>1974</v>
      </c>
      <c r="W8" s="1" t="s">
        <v>0</v>
      </c>
    </row>
    <row r="9" spans="1:23" ht="15.75" thickBot="1">
      <c r="A9" s="1">
        <f>A8-1</f>
        <v>2015</v>
      </c>
      <c r="B9" s="6">
        <v>313.3</v>
      </c>
      <c r="D9">
        <f t="shared" ref="D9:D61" si="0">B9/$B$63</f>
        <v>12.23828125</v>
      </c>
      <c r="E9" s="1">
        <f>E8-1</f>
        <v>2015</v>
      </c>
      <c r="F9" s="6">
        <f t="shared" ref="F9:F62" si="1">D9*$I$63</f>
        <v>370.81992187500003</v>
      </c>
      <c r="I9" s="1">
        <v>241.1</v>
      </c>
      <c r="K9" s="155">
        <v>2019</v>
      </c>
      <c r="L9" s="156">
        <v>346</v>
      </c>
      <c r="M9" s="161" t="s">
        <v>140</v>
      </c>
      <c r="R9" t="s">
        <v>5</v>
      </c>
      <c r="U9">
        <f>U8+3</f>
        <v>1977</v>
      </c>
      <c r="W9" s="9">
        <f>VLOOKUP(U9,CU_Inflation_Value,2,FALSE)</f>
        <v>61.5</v>
      </c>
    </row>
    <row r="10" spans="1:23" ht="15.75" thickBot="1">
      <c r="A10" s="1">
        <f t="shared" ref="A10:A73" si="2">A9-1</f>
        <v>2014</v>
      </c>
      <c r="B10" s="6">
        <v>306.7</v>
      </c>
      <c r="D10">
        <f t="shared" si="0"/>
        <v>11.980468749999998</v>
      </c>
      <c r="E10" s="1">
        <f t="shared" ref="E10:E73" si="3">E9-1</f>
        <v>2014</v>
      </c>
      <c r="F10" s="6">
        <f t="shared" si="1"/>
        <v>363.00820312499997</v>
      </c>
      <c r="I10" s="1">
        <v>239.4</v>
      </c>
      <c r="K10" s="155">
        <v>2018</v>
      </c>
      <c r="L10" s="156">
        <v>336.1</v>
      </c>
      <c r="M10" s="161" t="s">
        <v>140</v>
      </c>
      <c r="R10" t="s">
        <v>6</v>
      </c>
      <c r="U10" s="165">
        <f>'Inflation Calculation'!E4</f>
        <v>2025</v>
      </c>
      <c r="W10" s="9">
        <f>VLOOKUP(U10,CU_Inflation_Value,2,FALSE)</f>
        <v>424.5</v>
      </c>
    </row>
    <row r="11" spans="1:23">
      <c r="A11" s="1">
        <f t="shared" si="2"/>
        <v>2013</v>
      </c>
      <c r="B11" s="6">
        <v>297.8</v>
      </c>
      <c r="D11">
        <f t="shared" si="0"/>
        <v>11.6328125</v>
      </c>
      <c r="E11" s="1">
        <f t="shared" si="3"/>
        <v>2013</v>
      </c>
      <c r="F11" s="6">
        <f t="shared" si="1"/>
        <v>352.47421875000003</v>
      </c>
      <c r="I11" s="1">
        <v>235.7</v>
      </c>
      <c r="K11" s="155">
        <v>2017</v>
      </c>
      <c r="L11" s="156">
        <v>327.39999999999998</v>
      </c>
      <c r="M11" s="161" t="s">
        <v>140</v>
      </c>
      <c r="W11" s="9">
        <f>W10/W9</f>
        <v>6.9024390243902438</v>
      </c>
    </row>
    <row r="12" spans="1:23" ht="15.75" thickBot="1">
      <c r="A12" s="1">
        <f t="shared" si="2"/>
        <v>2012</v>
      </c>
      <c r="B12" s="6">
        <v>293.2</v>
      </c>
      <c r="D12">
        <f t="shared" si="0"/>
        <v>11.453124999999998</v>
      </c>
      <c r="E12" s="1">
        <f t="shared" si="3"/>
        <v>2012</v>
      </c>
      <c r="F12" s="6">
        <f t="shared" si="1"/>
        <v>347.02968749999997</v>
      </c>
      <c r="I12" s="1">
        <v>231.9</v>
      </c>
      <c r="K12" s="157">
        <v>2016</v>
      </c>
      <c r="L12" s="158">
        <v>317.7</v>
      </c>
      <c r="M12" s="161" t="s">
        <v>140</v>
      </c>
    </row>
    <row r="13" spans="1:23" ht="15.75" thickBot="1">
      <c r="A13" s="1">
        <f t="shared" si="2"/>
        <v>2011</v>
      </c>
      <c r="B13" s="6">
        <v>288.39999999999998</v>
      </c>
      <c r="D13">
        <f t="shared" si="0"/>
        <v>11.265624999999998</v>
      </c>
      <c r="E13" s="1">
        <f t="shared" si="3"/>
        <v>2011</v>
      </c>
      <c r="F13" s="6">
        <f t="shared" si="1"/>
        <v>341.34843749999993</v>
      </c>
      <c r="I13" s="1">
        <v>225.3</v>
      </c>
      <c r="K13" s="157">
        <f>K12-1</f>
        <v>2015</v>
      </c>
      <c r="L13" s="158">
        <v>312.89999999999998</v>
      </c>
      <c r="M13" s="161" t="s">
        <v>140</v>
      </c>
      <c r="R13" t="s">
        <v>7</v>
      </c>
      <c r="W13" s="164">
        <f>'Inflation Calculation'!I4</f>
        <v>10000</v>
      </c>
    </row>
    <row r="14" spans="1:23">
      <c r="A14" s="1">
        <f t="shared" si="2"/>
        <v>2010</v>
      </c>
      <c r="B14" s="6">
        <v>281.8</v>
      </c>
      <c r="D14">
        <f t="shared" si="0"/>
        <v>11.0078125</v>
      </c>
      <c r="E14" s="1">
        <f t="shared" si="3"/>
        <v>2010</v>
      </c>
      <c r="F14" s="6">
        <f t="shared" si="1"/>
        <v>333.53671875000003</v>
      </c>
      <c r="I14" s="1">
        <v>220.8</v>
      </c>
      <c r="K14" s="33">
        <f t="shared" ref="K14:K77" si="4">K13-1</f>
        <v>2014</v>
      </c>
      <c r="L14" s="30">
        <f t="shared" ref="L14:L43" si="5">B10</f>
        <v>306.7</v>
      </c>
      <c r="M14" s="162"/>
      <c r="R14" t="s">
        <v>8</v>
      </c>
      <c r="W14" s="10">
        <f>W11*W13</f>
        <v>69024.390243902439</v>
      </c>
    </row>
    <row r="15" spans="1:23">
      <c r="A15" s="1">
        <f t="shared" si="2"/>
        <v>2009</v>
      </c>
      <c r="B15" s="6">
        <v>279.3</v>
      </c>
      <c r="D15">
        <f t="shared" si="0"/>
        <v>10.91015625</v>
      </c>
      <c r="E15" s="1">
        <f t="shared" si="3"/>
        <v>2009</v>
      </c>
      <c r="F15" s="6">
        <f t="shared" si="1"/>
        <v>330.57773437500003</v>
      </c>
      <c r="I15" s="1">
        <v>218.7</v>
      </c>
      <c r="K15" s="33">
        <f t="shared" si="4"/>
        <v>2013</v>
      </c>
      <c r="L15" s="30">
        <f t="shared" si="5"/>
        <v>297.8</v>
      </c>
      <c r="M15" s="162"/>
      <c r="R15" t="s">
        <v>9</v>
      </c>
      <c r="W15" s="10">
        <f>W14*1.2</f>
        <v>82829.268292682929</v>
      </c>
    </row>
    <row r="16" spans="1:23" ht="15.75" thickBot="1">
      <c r="A16" s="1">
        <f t="shared" si="2"/>
        <v>2008</v>
      </c>
      <c r="B16" s="6">
        <v>273.2</v>
      </c>
      <c r="D16">
        <f t="shared" si="0"/>
        <v>10.671874999999998</v>
      </c>
      <c r="E16" s="1">
        <f t="shared" si="3"/>
        <v>2008</v>
      </c>
      <c r="F16" s="6">
        <f t="shared" si="1"/>
        <v>323.35781249999997</v>
      </c>
      <c r="I16" s="1">
        <v>215.7</v>
      </c>
      <c r="K16" s="33">
        <f t="shared" si="4"/>
        <v>2012</v>
      </c>
      <c r="L16" s="30">
        <f t="shared" si="5"/>
        <v>293.2</v>
      </c>
      <c r="M16" s="162"/>
    </row>
    <row r="17" spans="1:23" ht="15.75" thickBot="1">
      <c r="A17" s="1">
        <f t="shared" si="2"/>
        <v>2007</v>
      </c>
      <c r="B17" s="6">
        <v>260.3</v>
      </c>
      <c r="D17">
        <f t="shared" si="0"/>
        <v>10.16796875</v>
      </c>
      <c r="E17" s="1">
        <f t="shared" si="3"/>
        <v>2007</v>
      </c>
      <c r="F17" s="6">
        <f t="shared" si="1"/>
        <v>308.08945312500003</v>
      </c>
      <c r="I17" s="1">
        <v>208</v>
      </c>
      <c r="K17" s="33">
        <f t="shared" si="4"/>
        <v>2011</v>
      </c>
      <c r="L17" s="30">
        <f t="shared" si="5"/>
        <v>288.39999999999998</v>
      </c>
      <c r="M17" s="162"/>
      <c r="R17" t="s">
        <v>10</v>
      </c>
      <c r="W17" s="164">
        <f>'Inflation Calculation'!L4</f>
        <v>10000</v>
      </c>
    </row>
    <row r="18" spans="1:23" ht="15.75" thickBot="1">
      <c r="A18" s="1">
        <f t="shared" si="2"/>
        <v>2006</v>
      </c>
      <c r="B18" s="6">
        <v>253.1</v>
      </c>
      <c r="D18">
        <f t="shared" si="0"/>
        <v>9.88671875</v>
      </c>
      <c r="E18" s="1">
        <f t="shared" si="3"/>
        <v>2006</v>
      </c>
      <c r="F18" s="6">
        <f t="shared" si="1"/>
        <v>299.56757812500001</v>
      </c>
      <c r="I18" s="1">
        <v>202.7</v>
      </c>
      <c r="K18" s="33">
        <f t="shared" si="4"/>
        <v>2010</v>
      </c>
      <c r="L18" s="30">
        <f t="shared" si="5"/>
        <v>281.8</v>
      </c>
      <c r="M18" s="162"/>
      <c r="R18" t="s">
        <v>11</v>
      </c>
      <c r="W18" s="163">
        <f>'Inflation Calculation'!M4</f>
        <v>16</v>
      </c>
    </row>
    <row r="19" spans="1:23">
      <c r="A19" s="1">
        <f t="shared" si="2"/>
        <v>2005</v>
      </c>
      <c r="B19" s="6">
        <v>240.8</v>
      </c>
      <c r="D19">
        <f t="shared" si="0"/>
        <v>9.40625</v>
      </c>
      <c r="E19" s="1">
        <f t="shared" si="3"/>
        <v>2005</v>
      </c>
      <c r="F19" s="6">
        <f t="shared" si="1"/>
        <v>285.00937500000003</v>
      </c>
      <c r="I19" s="1">
        <v>195.3</v>
      </c>
      <c r="K19" s="33">
        <f t="shared" si="4"/>
        <v>2009</v>
      </c>
      <c r="L19" s="30">
        <f t="shared" si="5"/>
        <v>279.3</v>
      </c>
      <c r="M19" s="162"/>
      <c r="R19" t="s">
        <v>12</v>
      </c>
      <c r="W19" s="11">
        <f>W17*W18</f>
        <v>160000</v>
      </c>
    </row>
    <row r="20" spans="1:23">
      <c r="A20" s="1">
        <f t="shared" si="2"/>
        <v>2004</v>
      </c>
      <c r="B20" s="6">
        <v>231.7</v>
      </c>
      <c r="D20">
        <f t="shared" si="0"/>
        <v>9.0507812499999982</v>
      </c>
      <c r="E20" s="1">
        <f t="shared" si="3"/>
        <v>2004</v>
      </c>
      <c r="F20" s="6">
        <f t="shared" si="1"/>
        <v>274.23867187499997</v>
      </c>
      <c r="I20" s="1">
        <v>189.6</v>
      </c>
      <c r="K20" s="33">
        <f t="shared" si="4"/>
        <v>2008</v>
      </c>
      <c r="L20" s="30">
        <f t="shared" si="5"/>
        <v>273.2</v>
      </c>
      <c r="M20" s="162"/>
    </row>
    <row r="21" spans="1:23">
      <c r="A21" s="1">
        <f t="shared" si="2"/>
        <v>2003</v>
      </c>
      <c r="B21" s="6">
        <v>223.5</v>
      </c>
      <c r="D21">
        <f t="shared" si="0"/>
        <v>8.73046875</v>
      </c>
      <c r="E21" s="1">
        <f t="shared" si="3"/>
        <v>2003</v>
      </c>
      <c r="F21" s="6">
        <f t="shared" si="1"/>
        <v>264.533203125</v>
      </c>
      <c r="I21" s="1">
        <v>185.5</v>
      </c>
      <c r="K21" s="33">
        <f t="shared" si="4"/>
        <v>2007</v>
      </c>
      <c r="L21" s="30">
        <f t="shared" si="5"/>
        <v>260.3</v>
      </c>
      <c r="M21" s="162"/>
      <c r="R21" t="s">
        <v>13</v>
      </c>
      <c r="W21" s="10">
        <f>W19-W15</f>
        <v>77170.731707317071</v>
      </c>
    </row>
    <row r="22" spans="1:23">
      <c r="A22" s="1">
        <f t="shared" si="2"/>
        <v>2002</v>
      </c>
      <c r="B22" s="6">
        <v>212.7</v>
      </c>
      <c r="D22">
        <f t="shared" si="0"/>
        <v>8.3085937499999982</v>
      </c>
      <c r="E22" s="1">
        <f t="shared" si="3"/>
        <v>2002</v>
      </c>
      <c r="F22" s="6">
        <f t="shared" si="1"/>
        <v>251.75039062499997</v>
      </c>
      <c r="I22" s="1">
        <v>181.6</v>
      </c>
      <c r="K22" s="33">
        <f t="shared" si="4"/>
        <v>2006</v>
      </c>
      <c r="L22" s="30">
        <f t="shared" si="5"/>
        <v>253.1</v>
      </c>
      <c r="M22" s="162"/>
      <c r="W22" s="8" t="str">
        <f>IF(W21&lt;=0, "No Appreciation Available", "Funds Available for Decap")</f>
        <v>Funds Available for Decap</v>
      </c>
    </row>
    <row r="23" spans="1:23">
      <c r="A23" s="1">
        <f t="shared" si="2"/>
        <v>2001</v>
      </c>
      <c r="B23" s="6">
        <v>208.7</v>
      </c>
      <c r="D23">
        <f t="shared" si="0"/>
        <v>8.1523437499999982</v>
      </c>
      <c r="E23" s="1">
        <f t="shared" si="3"/>
        <v>2001</v>
      </c>
      <c r="F23" s="6">
        <f t="shared" si="1"/>
        <v>247.01601562499997</v>
      </c>
      <c r="I23" s="1">
        <v>178.4</v>
      </c>
      <c r="K23" s="33">
        <f t="shared" si="4"/>
        <v>2005</v>
      </c>
      <c r="L23" s="30">
        <f t="shared" si="5"/>
        <v>240.8</v>
      </c>
      <c r="M23" s="162"/>
    </row>
    <row r="24" spans="1:23">
      <c r="A24" s="1">
        <f t="shared" si="2"/>
        <v>2000</v>
      </c>
      <c r="B24" s="6">
        <v>196.9</v>
      </c>
      <c r="D24">
        <f t="shared" si="0"/>
        <v>7.69140625</v>
      </c>
      <c r="E24" s="1">
        <f t="shared" si="3"/>
        <v>2000</v>
      </c>
      <c r="F24" s="6">
        <f t="shared" si="1"/>
        <v>233.04960937500002</v>
      </c>
      <c r="I24" s="1">
        <v>172.5</v>
      </c>
      <c r="K24" s="33">
        <f t="shared" si="4"/>
        <v>2004</v>
      </c>
      <c r="L24" s="30">
        <f t="shared" si="5"/>
        <v>231.7</v>
      </c>
      <c r="M24" s="162"/>
    </row>
    <row r="25" spans="1:23">
      <c r="A25" s="1">
        <f t="shared" si="2"/>
        <v>1999</v>
      </c>
      <c r="B25" s="6">
        <v>189.1</v>
      </c>
      <c r="D25">
        <f t="shared" si="0"/>
        <v>7.3867187499999991</v>
      </c>
      <c r="E25" s="1">
        <f t="shared" si="3"/>
        <v>1999</v>
      </c>
      <c r="F25" s="6">
        <f t="shared" si="1"/>
        <v>223.81757812499998</v>
      </c>
      <c r="I25" s="1">
        <v>167.6</v>
      </c>
      <c r="K25" s="33">
        <f t="shared" si="4"/>
        <v>2003</v>
      </c>
      <c r="L25" s="30">
        <f t="shared" si="5"/>
        <v>223.5</v>
      </c>
      <c r="M25" s="162"/>
    </row>
    <row r="26" spans="1:23">
      <c r="A26" s="1">
        <f t="shared" si="2"/>
        <v>1998</v>
      </c>
      <c r="B26" s="6">
        <v>184.7</v>
      </c>
      <c r="D26">
        <f t="shared" si="0"/>
        <v>7.2148437499999991</v>
      </c>
      <c r="E26" s="1">
        <f t="shared" si="3"/>
        <v>1998</v>
      </c>
      <c r="F26" s="6">
        <f t="shared" si="1"/>
        <v>218.60976562499997</v>
      </c>
      <c r="I26" s="1">
        <v>164.8</v>
      </c>
      <c r="K26" s="33">
        <f t="shared" si="4"/>
        <v>2002</v>
      </c>
      <c r="L26" s="30">
        <f t="shared" si="5"/>
        <v>212.7</v>
      </c>
      <c r="M26" s="162"/>
    </row>
    <row r="27" spans="1:23">
      <c r="A27" s="1">
        <f t="shared" si="2"/>
        <v>1997</v>
      </c>
      <c r="B27" s="6">
        <v>178.4</v>
      </c>
      <c r="D27">
        <f t="shared" si="0"/>
        <v>6.96875</v>
      </c>
      <c r="E27" s="1">
        <f t="shared" si="3"/>
        <v>1997</v>
      </c>
      <c r="F27" s="6">
        <f t="shared" si="1"/>
        <v>211.15312500000002</v>
      </c>
      <c r="I27" s="1">
        <v>161.9</v>
      </c>
      <c r="K27" s="33">
        <f t="shared" si="4"/>
        <v>2001</v>
      </c>
      <c r="L27" s="30">
        <f t="shared" si="5"/>
        <v>208.7</v>
      </c>
      <c r="M27" s="162"/>
    </row>
    <row r="28" spans="1:23">
      <c r="A28" s="1">
        <f t="shared" si="2"/>
        <v>1996</v>
      </c>
      <c r="B28" s="6">
        <v>173</v>
      </c>
      <c r="D28">
        <f t="shared" si="0"/>
        <v>6.7578125</v>
      </c>
      <c r="E28" s="1">
        <f t="shared" si="3"/>
        <v>1996</v>
      </c>
      <c r="F28" s="6">
        <f t="shared" si="1"/>
        <v>204.76171875</v>
      </c>
      <c r="I28" s="1">
        <v>157.4</v>
      </c>
      <c r="K28" s="33">
        <f t="shared" si="4"/>
        <v>2000</v>
      </c>
      <c r="L28" s="30">
        <f t="shared" si="5"/>
        <v>196.9</v>
      </c>
      <c r="M28" s="162"/>
    </row>
    <row r="29" spans="1:23">
      <c r="A29" s="1">
        <f t="shared" si="2"/>
        <v>1995</v>
      </c>
      <c r="B29" s="6">
        <v>168.1</v>
      </c>
      <c r="D29">
        <f t="shared" si="0"/>
        <v>6.5664062499999991</v>
      </c>
      <c r="E29" s="1">
        <f t="shared" si="3"/>
        <v>1995</v>
      </c>
      <c r="F29" s="6">
        <f t="shared" si="1"/>
        <v>198.96210937499998</v>
      </c>
      <c r="I29" s="1">
        <v>153.19999999999999</v>
      </c>
      <c r="K29" s="33">
        <f t="shared" si="4"/>
        <v>1999</v>
      </c>
      <c r="L29" s="30">
        <f t="shared" si="5"/>
        <v>189.1</v>
      </c>
      <c r="M29" s="162"/>
    </row>
    <row r="30" spans="1:23">
      <c r="A30" s="1">
        <f t="shared" si="2"/>
        <v>1994</v>
      </c>
      <c r="B30" s="6">
        <v>163.30000000000001</v>
      </c>
      <c r="D30">
        <f t="shared" si="0"/>
        <v>6.37890625</v>
      </c>
      <c r="E30" s="1">
        <f t="shared" si="3"/>
        <v>1994</v>
      </c>
      <c r="F30" s="6">
        <f t="shared" si="1"/>
        <v>193.28085937500001</v>
      </c>
      <c r="I30" s="1">
        <v>148.80000000000001</v>
      </c>
      <c r="K30" s="33">
        <f t="shared" si="4"/>
        <v>1998</v>
      </c>
      <c r="L30" s="30">
        <f t="shared" si="5"/>
        <v>184.7</v>
      </c>
      <c r="M30" s="162"/>
    </row>
    <row r="31" spans="1:23">
      <c r="A31" s="1">
        <f t="shared" si="2"/>
        <v>1993</v>
      </c>
      <c r="B31" s="6">
        <v>157.9</v>
      </c>
      <c r="D31">
        <f t="shared" si="0"/>
        <v>6.16796875</v>
      </c>
      <c r="E31" s="1">
        <f t="shared" si="3"/>
        <v>1993</v>
      </c>
      <c r="F31" s="6">
        <f t="shared" si="1"/>
        <v>186.88945312500002</v>
      </c>
      <c r="I31" s="1">
        <v>145.19999999999999</v>
      </c>
      <c r="K31" s="33">
        <f t="shared" si="4"/>
        <v>1997</v>
      </c>
      <c r="L31" s="30">
        <f t="shared" si="5"/>
        <v>178.4</v>
      </c>
      <c r="M31" s="162"/>
    </row>
    <row r="32" spans="1:23">
      <c r="A32" s="1">
        <f t="shared" si="2"/>
        <v>1992</v>
      </c>
      <c r="B32" s="6">
        <v>153.5</v>
      </c>
      <c r="D32">
        <f t="shared" si="0"/>
        <v>5.99609375</v>
      </c>
      <c r="E32" s="1">
        <f t="shared" si="3"/>
        <v>1992</v>
      </c>
      <c r="F32" s="6">
        <f t="shared" si="1"/>
        <v>181.681640625</v>
      </c>
      <c r="I32" s="1">
        <v>140.80000000000001</v>
      </c>
      <c r="K32" s="33">
        <f t="shared" si="4"/>
        <v>1996</v>
      </c>
      <c r="L32" s="30">
        <f t="shared" si="5"/>
        <v>173</v>
      </c>
      <c r="M32" s="162"/>
    </row>
    <row r="33" spans="1:13">
      <c r="A33" s="1">
        <f t="shared" si="2"/>
        <v>1991</v>
      </c>
      <c r="B33" s="6">
        <v>148.19999999999999</v>
      </c>
      <c r="D33">
        <f t="shared" si="0"/>
        <v>5.7890624999999991</v>
      </c>
      <c r="E33" s="1">
        <f t="shared" si="3"/>
        <v>1991</v>
      </c>
      <c r="F33" s="6">
        <f t="shared" si="1"/>
        <v>175.40859374999997</v>
      </c>
      <c r="I33" s="1">
        <v>136.4</v>
      </c>
      <c r="K33" s="33">
        <f t="shared" si="4"/>
        <v>1995</v>
      </c>
      <c r="L33" s="30">
        <f t="shared" si="5"/>
        <v>168.1</v>
      </c>
      <c r="M33" s="162"/>
    </row>
    <row r="34" spans="1:13">
      <c r="A34" s="1">
        <f t="shared" si="2"/>
        <v>1990</v>
      </c>
      <c r="B34" s="6">
        <v>140.80000000000001</v>
      </c>
      <c r="D34">
        <f t="shared" si="0"/>
        <v>5.5</v>
      </c>
      <c r="E34" s="1">
        <f t="shared" si="3"/>
        <v>1990</v>
      </c>
      <c r="F34" s="6">
        <f t="shared" si="1"/>
        <v>166.65</v>
      </c>
      <c r="I34" s="1">
        <v>129.4</v>
      </c>
      <c r="K34" s="33">
        <f t="shared" si="4"/>
        <v>1994</v>
      </c>
      <c r="L34" s="30">
        <f t="shared" si="5"/>
        <v>163.30000000000001</v>
      </c>
      <c r="M34" s="162"/>
    </row>
    <row r="35" spans="1:13">
      <c r="A35" s="1">
        <f t="shared" si="2"/>
        <v>1989</v>
      </c>
      <c r="B35" s="6">
        <v>132.80000000000001</v>
      </c>
      <c r="D35">
        <f t="shared" si="0"/>
        <v>5.1875</v>
      </c>
      <c r="E35" s="1">
        <f t="shared" si="3"/>
        <v>1989</v>
      </c>
      <c r="F35" s="6">
        <f t="shared" si="1"/>
        <v>157.18125000000001</v>
      </c>
      <c r="I35" s="1">
        <v>123.5</v>
      </c>
      <c r="K35" s="33">
        <f t="shared" si="4"/>
        <v>1993</v>
      </c>
      <c r="L35" s="30">
        <f t="shared" si="5"/>
        <v>157.9</v>
      </c>
      <c r="M35" s="162"/>
    </row>
    <row r="36" spans="1:13">
      <c r="A36" s="1">
        <f t="shared" si="2"/>
        <v>1988</v>
      </c>
      <c r="B36" s="6">
        <v>126.2</v>
      </c>
      <c r="D36">
        <f t="shared" si="0"/>
        <v>4.9296875</v>
      </c>
      <c r="E36" s="1">
        <f t="shared" si="3"/>
        <v>1988</v>
      </c>
      <c r="F36" s="6">
        <f t="shared" si="1"/>
        <v>149.36953124999999</v>
      </c>
      <c r="I36" s="1">
        <v>118</v>
      </c>
      <c r="K36" s="33">
        <f t="shared" si="4"/>
        <v>1992</v>
      </c>
      <c r="L36" s="30">
        <f t="shared" si="5"/>
        <v>153.5</v>
      </c>
      <c r="M36" s="162"/>
    </row>
    <row r="37" spans="1:13">
      <c r="A37" s="1">
        <f t="shared" si="2"/>
        <v>1987</v>
      </c>
      <c r="B37" s="6">
        <v>120.9</v>
      </c>
      <c r="D37">
        <f t="shared" si="0"/>
        <v>4.72265625</v>
      </c>
      <c r="E37" s="1">
        <f t="shared" si="3"/>
        <v>1987</v>
      </c>
      <c r="F37" s="6">
        <f t="shared" si="1"/>
        <v>143.09648437500002</v>
      </c>
      <c r="I37" s="1">
        <v>113.3</v>
      </c>
      <c r="K37" s="33">
        <f t="shared" si="4"/>
        <v>1991</v>
      </c>
      <c r="L37" s="30">
        <f t="shared" si="5"/>
        <v>148.19999999999999</v>
      </c>
      <c r="M37" s="162"/>
    </row>
    <row r="38" spans="1:13">
      <c r="A38" s="1">
        <f t="shared" si="2"/>
        <v>1986</v>
      </c>
      <c r="B38" s="6">
        <v>116.3</v>
      </c>
      <c r="D38">
        <f t="shared" si="0"/>
        <v>4.54296875</v>
      </c>
      <c r="E38" s="1">
        <f t="shared" si="3"/>
        <v>1986</v>
      </c>
      <c r="F38" s="6">
        <f t="shared" si="1"/>
        <v>137.65195312500001</v>
      </c>
      <c r="I38" s="1">
        <v>110.8</v>
      </c>
      <c r="K38" s="33">
        <f t="shared" si="4"/>
        <v>1990</v>
      </c>
      <c r="L38" s="30">
        <f t="shared" si="5"/>
        <v>140.80000000000001</v>
      </c>
      <c r="M38" s="162"/>
    </row>
    <row r="39" spans="1:13">
      <c r="A39" s="1">
        <f t="shared" si="2"/>
        <v>1985</v>
      </c>
      <c r="B39" s="6">
        <v>110.8</v>
      </c>
      <c r="D39">
        <f t="shared" si="0"/>
        <v>4.328125</v>
      </c>
      <c r="E39" s="1">
        <f t="shared" si="3"/>
        <v>1985</v>
      </c>
      <c r="F39" s="6">
        <f t="shared" si="1"/>
        <v>131.14218750000001</v>
      </c>
      <c r="I39" s="1">
        <v>107.7</v>
      </c>
      <c r="K39" s="33">
        <f t="shared" si="4"/>
        <v>1989</v>
      </c>
      <c r="L39" s="30">
        <f t="shared" si="5"/>
        <v>132.80000000000001</v>
      </c>
      <c r="M39" s="162"/>
    </row>
    <row r="40" spans="1:13">
      <c r="A40" s="1">
        <f t="shared" si="2"/>
        <v>1984</v>
      </c>
      <c r="B40" s="6">
        <v>104.8</v>
      </c>
      <c r="D40">
        <f t="shared" si="0"/>
        <v>4.09375</v>
      </c>
      <c r="E40" s="1">
        <f t="shared" si="3"/>
        <v>1984</v>
      </c>
      <c r="F40" s="6">
        <f t="shared" si="1"/>
        <v>124.04062500000001</v>
      </c>
      <c r="I40" s="1">
        <v>103.7</v>
      </c>
      <c r="K40" s="33">
        <f t="shared" si="4"/>
        <v>1988</v>
      </c>
      <c r="L40" s="30">
        <f t="shared" si="5"/>
        <v>126.2</v>
      </c>
      <c r="M40" s="162"/>
    </row>
    <row r="41" spans="1:13">
      <c r="A41" s="1">
        <f t="shared" si="2"/>
        <v>1983</v>
      </c>
      <c r="B41" s="6">
        <v>100</v>
      </c>
      <c r="D41">
        <f t="shared" si="0"/>
        <v>3.90625</v>
      </c>
      <c r="E41" s="1">
        <f t="shared" si="3"/>
        <v>1983</v>
      </c>
      <c r="F41" s="6">
        <f t="shared" si="1"/>
        <v>118.359375</v>
      </c>
      <c r="I41" s="1">
        <v>100</v>
      </c>
      <c r="K41" s="33">
        <f t="shared" si="4"/>
        <v>1987</v>
      </c>
      <c r="L41" s="30">
        <f t="shared" si="5"/>
        <v>120.9</v>
      </c>
      <c r="M41" s="162"/>
    </row>
    <row r="42" spans="1:13">
      <c r="A42" s="1">
        <f t="shared" si="2"/>
        <v>1982</v>
      </c>
      <c r="B42" s="6">
        <v>93.9</v>
      </c>
      <c r="D42">
        <f t="shared" si="0"/>
        <v>3.66796875</v>
      </c>
      <c r="E42" s="1">
        <f t="shared" si="3"/>
        <v>1982</v>
      </c>
      <c r="F42" s="6">
        <f t="shared" si="1"/>
        <v>111.139453125</v>
      </c>
      <c r="I42" s="1">
        <v>95.8</v>
      </c>
      <c r="K42" s="33">
        <f t="shared" si="4"/>
        <v>1986</v>
      </c>
      <c r="L42" s="30">
        <f t="shared" si="5"/>
        <v>116.3</v>
      </c>
      <c r="M42" s="162"/>
    </row>
    <row r="43" spans="1:13">
      <c r="A43" s="1">
        <f t="shared" si="2"/>
        <v>1981</v>
      </c>
      <c r="B43" s="6">
        <v>85.8</v>
      </c>
      <c r="D43">
        <f t="shared" si="0"/>
        <v>3.3515624999999996</v>
      </c>
      <c r="E43" s="1">
        <f t="shared" si="3"/>
        <v>1981</v>
      </c>
      <c r="F43" s="6">
        <f t="shared" si="1"/>
        <v>101.55234374999999</v>
      </c>
      <c r="I43" s="1">
        <v>88.2</v>
      </c>
      <c r="K43" s="33">
        <f t="shared" si="4"/>
        <v>1985</v>
      </c>
      <c r="L43" s="30">
        <f t="shared" si="5"/>
        <v>110.8</v>
      </c>
      <c r="M43" s="162"/>
    </row>
    <row r="44" spans="1:13">
      <c r="A44" s="1">
        <f t="shared" si="2"/>
        <v>1980</v>
      </c>
      <c r="B44" s="6">
        <v>77.5</v>
      </c>
      <c r="D44">
        <f t="shared" si="0"/>
        <v>3.02734375</v>
      </c>
      <c r="E44" s="1">
        <f t="shared" si="3"/>
        <v>1980</v>
      </c>
      <c r="F44" s="6">
        <f t="shared" si="1"/>
        <v>91.728515625</v>
      </c>
      <c r="I44" s="1">
        <v>79.099999999999994</v>
      </c>
      <c r="K44" s="33">
        <f t="shared" si="4"/>
        <v>1984</v>
      </c>
      <c r="L44" s="30">
        <f t="shared" ref="L44:L67" si="6">B40</f>
        <v>104.8</v>
      </c>
      <c r="M44" s="162"/>
    </row>
    <row r="45" spans="1:13">
      <c r="A45" s="1">
        <f t="shared" si="2"/>
        <v>1979</v>
      </c>
      <c r="B45" s="6">
        <v>70.5</v>
      </c>
      <c r="D45">
        <f t="shared" si="0"/>
        <v>2.75390625</v>
      </c>
      <c r="E45" s="1">
        <f t="shared" si="3"/>
        <v>1979</v>
      </c>
      <c r="F45" s="6">
        <f t="shared" si="1"/>
        <v>83.443359375</v>
      </c>
      <c r="I45" s="1">
        <v>69.8</v>
      </c>
      <c r="K45" s="33">
        <f t="shared" si="4"/>
        <v>1983</v>
      </c>
      <c r="L45" s="30">
        <f t="shared" si="6"/>
        <v>100</v>
      </c>
      <c r="M45" s="162"/>
    </row>
    <row r="46" spans="1:13">
      <c r="A46" s="1">
        <f t="shared" si="2"/>
        <v>1978</v>
      </c>
      <c r="B46" s="6">
        <v>65.7</v>
      </c>
      <c r="D46">
        <f t="shared" si="0"/>
        <v>2.56640625</v>
      </c>
      <c r="E46" s="1">
        <f t="shared" si="3"/>
        <v>1978</v>
      </c>
      <c r="F46" s="6">
        <f t="shared" si="1"/>
        <v>77.762109375000009</v>
      </c>
      <c r="I46" s="1">
        <v>63.8</v>
      </c>
      <c r="K46" s="33">
        <f t="shared" si="4"/>
        <v>1982</v>
      </c>
      <c r="L46" s="30">
        <f t="shared" si="6"/>
        <v>93.9</v>
      </c>
      <c r="M46" s="162"/>
    </row>
    <row r="47" spans="1:13">
      <c r="A47" s="1">
        <f t="shared" si="2"/>
        <v>1977</v>
      </c>
      <c r="B47" s="6">
        <v>61.5</v>
      </c>
      <c r="D47">
        <f t="shared" si="0"/>
        <v>2.40234375</v>
      </c>
      <c r="E47" s="1">
        <f t="shared" si="3"/>
        <v>1977</v>
      </c>
      <c r="F47" s="6">
        <f t="shared" si="1"/>
        <v>72.791015625</v>
      </c>
      <c r="I47" s="1">
        <v>59.8</v>
      </c>
      <c r="K47" s="33">
        <f t="shared" si="4"/>
        <v>1981</v>
      </c>
      <c r="L47" s="30">
        <f t="shared" si="6"/>
        <v>85.8</v>
      </c>
      <c r="M47" s="162"/>
    </row>
    <row r="48" spans="1:13">
      <c r="A48" s="1">
        <f t="shared" si="2"/>
        <v>1976</v>
      </c>
      <c r="B48" s="6">
        <v>57.8</v>
      </c>
      <c r="D48">
        <f t="shared" si="0"/>
        <v>2.2578124999999996</v>
      </c>
      <c r="E48" s="1">
        <f t="shared" si="3"/>
        <v>1976</v>
      </c>
      <c r="F48" s="6">
        <f t="shared" si="1"/>
        <v>68.411718749999991</v>
      </c>
      <c r="I48" s="1">
        <v>56.5</v>
      </c>
      <c r="K48" s="33">
        <f t="shared" si="4"/>
        <v>1980</v>
      </c>
      <c r="L48" s="30">
        <f t="shared" si="6"/>
        <v>77.5</v>
      </c>
      <c r="M48" s="162"/>
    </row>
    <row r="49" spans="1:13">
      <c r="A49" s="1">
        <f t="shared" si="2"/>
        <v>1975</v>
      </c>
      <c r="B49" s="6">
        <v>54.3</v>
      </c>
      <c r="D49">
        <f t="shared" si="0"/>
        <v>2.1210937499999996</v>
      </c>
      <c r="E49" s="1">
        <f t="shared" si="3"/>
        <v>1975</v>
      </c>
      <c r="F49" s="6">
        <f t="shared" si="1"/>
        <v>64.269140624999991</v>
      </c>
      <c r="I49" s="1">
        <v>52.8</v>
      </c>
      <c r="K49" s="33">
        <f t="shared" si="4"/>
        <v>1979</v>
      </c>
      <c r="L49" s="30">
        <f t="shared" si="6"/>
        <v>70.5</v>
      </c>
      <c r="M49" s="162"/>
    </row>
    <row r="50" spans="1:13">
      <c r="A50" s="1">
        <f t="shared" si="2"/>
        <v>1974</v>
      </c>
      <c r="B50" s="6">
        <v>49.9</v>
      </c>
      <c r="D50">
        <f t="shared" si="0"/>
        <v>1.9492187499999998</v>
      </c>
      <c r="E50" s="1">
        <f t="shared" si="3"/>
        <v>1974</v>
      </c>
      <c r="F50" s="6">
        <f t="shared" si="1"/>
        <v>59.061328124999996</v>
      </c>
      <c r="I50" s="1">
        <v>47.5</v>
      </c>
      <c r="K50" s="33">
        <f t="shared" si="4"/>
        <v>1978</v>
      </c>
      <c r="L50" s="30">
        <f t="shared" si="6"/>
        <v>65.7</v>
      </c>
      <c r="M50" s="162"/>
    </row>
    <row r="51" spans="1:13">
      <c r="A51" s="1">
        <f t="shared" si="2"/>
        <v>1973</v>
      </c>
      <c r="B51" s="6">
        <v>46.7</v>
      </c>
      <c r="D51">
        <f t="shared" si="0"/>
        <v>1.82421875</v>
      </c>
      <c r="E51" s="1">
        <f t="shared" si="3"/>
        <v>1973</v>
      </c>
      <c r="F51" s="6">
        <f t="shared" si="1"/>
        <v>55.273828125000001</v>
      </c>
      <c r="I51" s="1">
        <v>43.6</v>
      </c>
      <c r="K51" s="33">
        <f t="shared" si="4"/>
        <v>1977</v>
      </c>
      <c r="L51" s="30">
        <f t="shared" si="6"/>
        <v>61.5</v>
      </c>
      <c r="M51" s="162"/>
    </row>
    <row r="52" spans="1:13">
      <c r="A52" s="1">
        <f t="shared" si="2"/>
        <v>1972</v>
      </c>
      <c r="B52" s="6">
        <v>44.3</v>
      </c>
      <c r="D52">
        <f t="shared" si="0"/>
        <v>1.7304687499999998</v>
      </c>
      <c r="E52" s="1">
        <f t="shared" si="3"/>
        <v>1972</v>
      </c>
      <c r="F52" s="6">
        <f t="shared" si="1"/>
        <v>52.433203124999991</v>
      </c>
      <c r="I52" s="1">
        <v>41.9</v>
      </c>
      <c r="K52" s="33">
        <f t="shared" si="4"/>
        <v>1976</v>
      </c>
      <c r="L52" s="30">
        <f t="shared" si="6"/>
        <v>57.8</v>
      </c>
      <c r="M52" s="162"/>
    </row>
    <row r="53" spans="1:13">
      <c r="A53" s="1">
        <f t="shared" si="2"/>
        <v>1971</v>
      </c>
      <c r="B53" s="6">
        <v>42.1</v>
      </c>
      <c r="D53">
        <f t="shared" si="0"/>
        <v>1.64453125</v>
      </c>
      <c r="E53" s="1">
        <f t="shared" si="3"/>
        <v>1971</v>
      </c>
      <c r="F53" s="6">
        <f t="shared" si="1"/>
        <v>49.829296875000004</v>
      </c>
      <c r="I53" s="1">
        <v>40.5</v>
      </c>
      <c r="K53" s="33">
        <f t="shared" si="4"/>
        <v>1975</v>
      </c>
      <c r="L53" s="30">
        <f t="shared" si="6"/>
        <v>54.3</v>
      </c>
      <c r="M53" s="162"/>
    </row>
    <row r="54" spans="1:13">
      <c r="A54" s="1">
        <f t="shared" si="2"/>
        <v>1970</v>
      </c>
      <c r="B54" s="6">
        <v>39.5</v>
      </c>
      <c r="D54">
        <f t="shared" si="0"/>
        <v>1.54296875</v>
      </c>
      <c r="E54" s="1">
        <f t="shared" si="3"/>
        <v>1970</v>
      </c>
      <c r="F54" s="6">
        <f t="shared" si="1"/>
        <v>46.751953125</v>
      </c>
      <c r="I54" s="1">
        <v>38.5</v>
      </c>
      <c r="K54" s="33">
        <f t="shared" si="4"/>
        <v>1974</v>
      </c>
      <c r="L54" s="30">
        <f t="shared" si="6"/>
        <v>49.9</v>
      </c>
      <c r="M54" s="162"/>
    </row>
    <row r="55" spans="1:13">
      <c r="A55" s="1">
        <f t="shared" si="2"/>
        <v>1969</v>
      </c>
      <c r="B55" s="6">
        <v>37.1</v>
      </c>
      <c r="D55">
        <f t="shared" si="0"/>
        <v>1.44921875</v>
      </c>
      <c r="E55" s="1">
        <f t="shared" si="3"/>
        <v>1969</v>
      </c>
      <c r="F55" s="6">
        <f t="shared" si="1"/>
        <v>43.911328125000004</v>
      </c>
      <c r="I55" s="1">
        <v>36.299999999999997</v>
      </c>
      <c r="K55" s="33">
        <f t="shared" si="4"/>
        <v>1973</v>
      </c>
      <c r="L55" s="30">
        <f t="shared" si="6"/>
        <v>46.7</v>
      </c>
      <c r="M55" s="162"/>
    </row>
    <row r="56" spans="1:13">
      <c r="A56" s="1">
        <f t="shared" si="2"/>
        <v>1968</v>
      </c>
      <c r="B56" s="6">
        <v>34.9</v>
      </c>
      <c r="D56">
        <f t="shared" si="0"/>
        <v>1.3632812499999998</v>
      </c>
      <c r="E56" s="1">
        <f t="shared" si="3"/>
        <v>1968</v>
      </c>
      <c r="F56" s="6">
        <f t="shared" si="1"/>
        <v>41.307421874999996</v>
      </c>
      <c r="I56" s="1">
        <v>34.6</v>
      </c>
      <c r="K56" s="33">
        <f t="shared" si="4"/>
        <v>1972</v>
      </c>
      <c r="L56" s="30">
        <f t="shared" si="6"/>
        <v>44.3</v>
      </c>
      <c r="M56" s="162"/>
    </row>
    <row r="57" spans="1:13">
      <c r="A57" s="1">
        <f t="shared" si="2"/>
        <v>1967</v>
      </c>
      <c r="B57" s="6">
        <v>32.9</v>
      </c>
      <c r="D57">
        <f t="shared" si="0"/>
        <v>1.2851562499999998</v>
      </c>
      <c r="E57" s="1">
        <f t="shared" si="3"/>
        <v>1967</v>
      </c>
      <c r="F57" s="6">
        <f t="shared" si="1"/>
        <v>38.940234374999996</v>
      </c>
      <c r="I57" s="1">
        <v>33.5</v>
      </c>
      <c r="K57" s="33">
        <f t="shared" si="4"/>
        <v>1971</v>
      </c>
      <c r="L57" s="30">
        <f t="shared" si="6"/>
        <v>42.1</v>
      </c>
      <c r="M57" s="162"/>
    </row>
    <row r="58" spans="1:13">
      <c r="A58" s="1">
        <f t="shared" si="2"/>
        <v>1966</v>
      </c>
      <c r="B58" s="6">
        <v>31.3</v>
      </c>
      <c r="D58">
        <f t="shared" si="0"/>
        <v>1.22265625</v>
      </c>
      <c r="E58" s="1">
        <f t="shared" si="3"/>
        <v>1966</v>
      </c>
      <c r="F58" s="6">
        <f t="shared" si="1"/>
        <v>37.046484374999999</v>
      </c>
      <c r="I58" s="1">
        <v>32.6</v>
      </c>
      <c r="K58" s="33">
        <f t="shared" si="4"/>
        <v>1970</v>
      </c>
      <c r="L58" s="30">
        <f t="shared" si="6"/>
        <v>39.5</v>
      </c>
      <c r="M58" s="162"/>
    </row>
    <row r="59" spans="1:13">
      <c r="A59" s="1">
        <f t="shared" si="2"/>
        <v>1965</v>
      </c>
      <c r="B59" s="6">
        <v>29.8</v>
      </c>
      <c r="D59">
        <f t="shared" si="0"/>
        <v>1.1640625</v>
      </c>
      <c r="E59" s="1">
        <f t="shared" si="3"/>
        <v>1965</v>
      </c>
      <c r="F59" s="6">
        <f t="shared" si="1"/>
        <v>35.271093749999999</v>
      </c>
      <c r="I59" s="1">
        <v>31.8</v>
      </c>
      <c r="K59" s="33">
        <f t="shared" si="4"/>
        <v>1969</v>
      </c>
      <c r="L59" s="30">
        <f t="shared" si="6"/>
        <v>37.1</v>
      </c>
      <c r="M59" s="162"/>
    </row>
    <row r="60" spans="1:13">
      <c r="A60" s="1">
        <f t="shared" si="2"/>
        <v>1964</v>
      </c>
      <c r="B60" s="6">
        <v>28.6</v>
      </c>
      <c r="D60">
        <f>B60/$B$63</f>
        <v>1.1171875</v>
      </c>
      <c r="E60" s="1">
        <f t="shared" si="3"/>
        <v>1964</v>
      </c>
      <c r="F60" s="6">
        <f t="shared" si="1"/>
        <v>33.850781250000004</v>
      </c>
      <c r="I60" s="1">
        <v>31.4</v>
      </c>
      <c r="K60" s="33">
        <f t="shared" si="4"/>
        <v>1968</v>
      </c>
      <c r="L60" s="30">
        <f t="shared" si="6"/>
        <v>34.9</v>
      </c>
      <c r="M60" s="162"/>
    </row>
    <row r="61" spans="1:13">
      <c r="A61" s="1">
        <f t="shared" si="2"/>
        <v>1963</v>
      </c>
      <c r="B61" s="6">
        <v>27.6</v>
      </c>
      <c r="D61">
        <f t="shared" si="0"/>
        <v>1.078125</v>
      </c>
      <c r="E61" s="1">
        <f t="shared" si="3"/>
        <v>1963</v>
      </c>
      <c r="F61" s="6">
        <f t="shared" si="1"/>
        <v>32.667187500000004</v>
      </c>
      <c r="I61" s="1">
        <v>31</v>
      </c>
      <c r="K61" s="33">
        <f t="shared" si="4"/>
        <v>1967</v>
      </c>
      <c r="L61" s="30">
        <f t="shared" si="6"/>
        <v>32.9</v>
      </c>
      <c r="M61" s="162"/>
    </row>
    <row r="62" spans="1:13">
      <c r="A62" s="1">
        <f t="shared" si="2"/>
        <v>1962</v>
      </c>
      <c r="B62" s="6">
        <v>26.5</v>
      </c>
      <c r="D62">
        <f>B62/$B$63</f>
        <v>1.03515625</v>
      </c>
      <c r="E62" s="1">
        <f t="shared" si="3"/>
        <v>1962</v>
      </c>
      <c r="F62" s="6">
        <f t="shared" si="1"/>
        <v>31.365234375</v>
      </c>
      <c r="I62" s="1">
        <v>30.6</v>
      </c>
      <c r="K62" s="33">
        <f t="shared" si="4"/>
        <v>1966</v>
      </c>
      <c r="L62" s="30">
        <f t="shared" si="6"/>
        <v>31.3</v>
      </c>
      <c r="M62" s="162"/>
    </row>
    <row r="63" spans="1:13">
      <c r="A63" s="1">
        <f t="shared" si="2"/>
        <v>1961</v>
      </c>
      <c r="B63" s="6">
        <v>25.6</v>
      </c>
      <c r="D63">
        <f>B63/$B$63</f>
        <v>1</v>
      </c>
      <c r="E63" s="1">
        <f t="shared" si="3"/>
        <v>1961</v>
      </c>
      <c r="F63" s="6">
        <f>D63*$I$63</f>
        <v>30.3</v>
      </c>
      <c r="I63" s="1">
        <v>30.3</v>
      </c>
      <c r="K63" s="33">
        <f t="shared" si="4"/>
        <v>1965</v>
      </c>
      <c r="L63" s="30">
        <f t="shared" si="6"/>
        <v>29.8</v>
      </c>
      <c r="M63" s="162"/>
    </row>
    <row r="64" spans="1:13">
      <c r="A64" s="1">
        <f t="shared" si="2"/>
        <v>1960</v>
      </c>
      <c r="B64" s="6"/>
      <c r="E64" s="1">
        <f t="shared" si="3"/>
        <v>1960</v>
      </c>
      <c r="F64" s="7">
        <v>29.6</v>
      </c>
      <c r="K64" s="33">
        <f t="shared" si="4"/>
        <v>1964</v>
      </c>
      <c r="L64" s="30">
        <f t="shared" si="6"/>
        <v>28.6</v>
      </c>
      <c r="M64" s="162"/>
    </row>
    <row r="65" spans="1:13">
      <c r="A65" s="1">
        <f t="shared" si="2"/>
        <v>1959</v>
      </c>
      <c r="B65" s="6"/>
      <c r="E65" s="1">
        <f t="shared" si="3"/>
        <v>1959</v>
      </c>
      <c r="F65" s="7">
        <v>29.1</v>
      </c>
      <c r="K65" s="33">
        <f t="shared" si="4"/>
        <v>1963</v>
      </c>
      <c r="L65" s="30">
        <f t="shared" si="6"/>
        <v>27.6</v>
      </c>
      <c r="M65" s="162"/>
    </row>
    <row r="66" spans="1:13">
      <c r="A66" s="1">
        <f t="shared" si="2"/>
        <v>1958</v>
      </c>
      <c r="B66" s="6"/>
      <c r="E66" s="1">
        <f t="shared" si="3"/>
        <v>1958</v>
      </c>
      <c r="F66" s="7">
        <v>28.9</v>
      </c>
      <c r="K66" s="33">
        <f t="shared" si="4"/>
        <v>1962</v>
      </c>
      <c r="L66" s="30">
        <f t="shared" si="6"/>
        <v>26.5</v>
      </c>
      <c r="M66" s="162"/>
    </row>
    <row r="67" spans="1:13">
      <c r="A67" s="1">
        <f t="shared" si="2"/>
        <v>1957</v>
      </c>
      <c r="B67" s="6"/>
      <c r="E67" s="1">
        <f t="shared" si="3"/>
        <v>1957</v>
      </c>
      <c r="F67" s="7">
        <v>28.1</v>
      </c>
      <c r="K67" s="33">
        <f t="shared" si="4"/>
        <v>1961</v>
      </c>
      <c r="L67" s="30">
        <f t="shared" si="6"/>
        <v>25.6</v>
      </c>
      <c r="M67" s="162"/>
    </row>
    <row r="68" spans="1:13">
      <c r="A68" s="1">
        <f t="shared" si="2"/>
        <v>1956</v>
      </c>
      <c r="B68" s="6"/>
      <c r="E68" s="1">
        <f t="shared" si="3"/>
        <v>1956</v>
      </c>
      <c r="F68" s="7">
        <v>27.2</v>
      </c>
      <c r="K68" s="33">
        <f t="shared" si="4"/>
        <v>1960</v>
      </c>
      <c r="L68" s="30">
        <f t="shared" ref="L68:L115" si="7">L67*F64/F63</f>
        <v>25.008580858085811</v>
      </c>
      <c r="M68" s="162"/>
    </row>
    <row r="69" spans="1:13">
      <c r="A69" s="1">
        <f t="shared" si="2"/>
        <v>1955</v>
      </c>
      <c r="B69" s="6"/>
      <c r="E69" s="1">
        <f t="shared" si="3"/>
        <v>1955</v>
      </c>
      <c r="F69" s="7">
        <v>26.7</v>
      </c>
      <c r="K69" s="33">
        <f t="shared" si="4"/>
        <v>1959</v>
      </c>
      <c r="L69" s="30">
        <f t="shared" si="7"/>
        <v>24.586138613861387</v>
      </c>
      <c r="M69" s="162"/>
    </row>
    <row r="70" spans="1:13">
      <c r="A70" s="1">
        <f t="shared" si="2"/>
        <v>1954</v>
      </c>
      <c r="B70" s="6"/>
      <c r="E70" s="1">
        <f t="shared" si="3"/>
        <v>1954</v>
      </c>
      <c r="F70" s="7">
        <v>26.9</v>
      </c>
      <c r="K70" s="33">
        <f t="shared" si="4"/>
        <v>1958</v>
      </c>
      <c r="L70" s="30">
        <f t="shared" si="7"/>
        <v>24.417161716171616</v>
      </c>
      <c r="M70" s="162"/>
    </row>
    <row r="71" spans="1:13">
      <c r="A71" s="1">
        <f t="shared" si="2"/>
        <v>1953</v>
      </c>
      <c r="B71" s="6"/>
      <c r="E71" s="1">
        <f t="shared" si="3"/>
        <v>1953</v>
      </c>
      <c r="F71" s="7">
        <v>26.8</v>
      </c>
      <c r="K71" s="33">
        <f t="shared" si="4"/>
        <v>1957</v>
      </c>
      <c r="L71" s="30">
        <f t="shared" si="7"/>
        <v>23.741254125412546</v>
      </c>
      <c r="M71" s="162"/>
    </row>
    <row r="72" spans="1:13">
      <c r="A72" s="1">
        <f t="shared" si="2"/>
        <v>1952</v>
      </c>
      <c r="B72" s="6"/>
      <c r="E72" s="1">
        <f t="shared" si="3"/>
        <v>1952</v>
      </c>
      <c r="F72" s="7">
        <v>26.5</v>
      </c>
      <c r="K72" s="33">
        <f t="shared" si="4"/>
        <v>1956</v>
      </c>
      <c r="L72" s="30">
        <f t="shared" si="7"/>
        <v>22.980858085808585</v>
      </c>
      <c r="M72" s="162"/>
    </row>
    <row r="73" spans="1:13">
      <c r="A73" s="1">
        <f t="shared" si="2"/>
        <v>1951</v>
      </c>
      <c r="B73" s="6"/>
      <c r="E73" s="1">
        <f t="shared" si="3"/>
        <v>1951</v>
      </c>
      <c r="F73" s="7">
        <v>25.9</v>
      </c>
      <c r="K73" s="33">
        <f t="shared" si="4"/>
        <v>1955</v>
      </c>
      <c r="L73" s="30">
        <f t="shared" si="7"/>
        <v>22.558415841584161</v>
      </c>
      <c r="M73" s="162"/>
    </row>
    <row r="74" spans="1:13">
      <c r="A74" s="1">
        <f t="shared" ref="A74:A111" si="8">A73-1</f>
        <v>1950</v>
      </c>
      <c r="B74" s="6"/>
      <c r="E74" s="1">
        <f t="shared" ref="E74:E111" si="9">E73-1</f>
        <v>1950</v>
      </c>
      <c r="F74" s="7">
        <v>23.8</v>
      </c>
      <c r="K74" s="33">
        <f t="shared" si="4"/>
        <v>1954</v>
      </c>
      <c r="L74" s="30">
        <f t="shared" si="7"/>
        <v>22.727392739273927</v>
      </c>
      <c r="M74" s="162"/>
    </row>
    <row r="75" spans="1:13">
      <c r="A75" s="1">
        <f t="shared" si="8"/>
        <v>1949</v>
      </c>
      <c r="B75" s="6"/>
      <c r="E75" s="1">
        <f t="shared" si="9"/>
        <v>1949</v>
      </c>
      <c r="F75" s="7">
        <v>23.9</v>
      </c>
      <c r="K75" s="33">
        <f t="shared" si="4"/>
        <v>1953</v>
      </c>
      <c r="L75" s="30">
        <f t="shared" si="7"/>
        <v>22.642904290429048</v>
      </c>
      <c r="M75" s="162"/>
    </row>
    <row r="76" spans="1:13">
      <c r="A76" s="1">
        <f t="shared" si="8"/>
        <v>1948</v>
      </c>
      <c r="B76" s="6"/>
      <c r="E76" s="1">
        <f t="shared" si="9"/>
        <v>1948</v>
      </c>
      <c r="F76" s="7">
        <v>24.1</v>
      </c>
      <c r="K76" s="33">
        <f t="shared" si="4"/>
        <v>1952</v>
      </c>
      <c r="L76" s="30">
        <f t="shared" si="7"/>
        <v>22.389438943894394</v>
      </c>
      <c r="M76" s="162"/>
    </row>
    <row r="77" spans="1:13">
      <c r="A77" s="1">
        <f t="shared" si="8"/>
        <v>1947</v>
      </c>
      <c r="B77" s="6"/>
      <c r="E77" s="1">
        <f t="shared" si="9"/>
        <v>1947</v>
      </c>
      <c r="F77" s="7">
        <v>22</v>
      </c>
      <c r="K77" s="33">
        <f t="shared" si="4"/>
        <v>1951</v>
      </c>
      <c r="L77" s="30">
        <f t="shared" si="7"/>
        <v>21.882508250825083</v>
      </c>
      <c r="M77" s="162"/>
    </row>
    <row r="78" spans="1:13">
      <c r="A78" s="1">
        <f t="shared" si="8"/>
        <v>1946</v>
      </c>
      <c r="B78" s="6"/>
      <c r="E78" s="1">
        <f t="shared" si="9"/>
        <v>1946</v>
      </c>
      <c r="F78" s="7">
        <v>18.7</v>
      </c>
      <c r="K78" s="33">
        <f t="shared" ref="K78:K115" si="10">K77-1</f>
        <v>1950</v>
      </c>
      <c r="L78" s="30">
        <f t="shared" si="7"/>
        <v>20.108250825082511</v>
      </c>
      <c r="M78" s="162"/>
    </row>
    <row r="79" spans="1:13">
      <c r="A79" s="1">
        <f t="shared" si="8"/>
        <v>1945</v>
      </c>
      <c r="B79" s="6"/>
      <c r="E79" s="1">
        <f t="shared" si="9"/>
        <v>1945</v>
      </c>
      <c r="F79" s="7">
        <v>18.100000000000001</v>
      </c>
      <c r="K79" s="33">
        <f t="shared" si="10"/>
        <v>1949</v>
      </c>
      <c r="L79" s="30">
        <f t="shared" si="7"/>
        <v>20.192739273927394</v>
      </c>
      <c r="M79" s="162"/>
    </row>
    <row r="80" spans="1:13">
      <c r="A80" s="1">
        <f t="shared" si="8"/>
        <v>1944</v>
      </c>
      <c r="B80" s="6"/>
      <c r="E80" s="1">
        <f t="shared" si="9"/>
        <v>1944</v>
      </c>
      <c r="F80" s="7">
        <v>17.600000000000001</v>
      </c>
      <c r="K80" s="33">
        <f t="shared" si="10"/>
        <v>1948</v>
      </c>
      <c r="L80" s="30">
        <f t="shared" si="7"/>
        <v>20.361716171617164</v>
      </c>
      <c r="M80" s="162"/>
    </row>
    <row r="81" spans="1:13">
      <c r="A81" s="1">
        <f t="shared" si="8"/>
        <v>1943</v>
      </c>
      <c r="B81" s="6"/>
      <c r="E81" s="1">
        <f t="shared" si="9"/>
        <v>1943</v>
      </c>
      <c r="F81" s="7">
        <v>17.5</v>
      </c>
      <c r="K81" s="33">
        <f t="shared" si="10"/>
        <v>1947</v>
      </c>
      <c r="L81" s="30">
        <f t="shared" si="7"/>
        <v>18.587458745874589</v>
      </c>
      <c r="M81" s="162"/>
    </row>
    <row r="82" spans="1:13">
      <c r="A82" s="1">
        <f t="shared" si="8"/>
        <v>1942</v>
      </c>
      <c r="B82" s="6"/>
      <c r="E82" s="1">
        <f t="shared" si="9"/>
        <v>1942</v>
      </c>
      <c r="F82" s="7">
        <v>16.3</v>
      </c>
      <c r="K82" s="33">
        <f t="shared" si="10"/>
        <v>1946</v>
      </c>
      <c r="L82" s="30">
        <f t="shared" si="7"/>
        <v>15.7993399339934</v>
      </c>
      <c r="M82" s="162"/>
    </row>
    <row r="83" spans="1:13">
      <c r="A83" s="1">
        <f t="shared" si="8"/>
        <v>1941</v>
      </c>
      <c r="B83" s="6"/>
      <c r="E83" s="1">
        <f t="shared" si="9"/>
        <v>1941</v>
      </c>
      <c r="F83" s="7">
        <v>14.7</v>
      </c>
      <c r="K83" s="33">
        <f t="shared" si="10"/>
        <v>1945</v>
      </c>
      <c r="L83" s="30">
        <f t="shared" si="7"/>
        <v>15.292409240924094</v>
      </c>
      <c r="M83" s="162"/>
    </row>
    <row r="84" spans="1:13">
      <c r="A84" s="1">
        <f t="shared" si="8"/>
        <v>1940</v>
      </c>
      <c r="B84" s="6"/>
      <c r="E84" s="1">
        <f t="shared" si="9"/>
        <v>1940</v>
      </c>
      <c r="F84" s="7">
        <v>14.1</v>
      </c>
      <c r="K84" s="33">
        <f t="shared" si="10"/>
        <v>1944</v>
      </c>
      <c r="L84" s="30">
        <f t="shared" si="7"/>
        <v>14.86996699669967</v>
      </c>
      <c r="M84" s="162"/>
    </row>
    <row r="85" spans="1:13">
      <c r="A85" s="1">
        <f t="shared" si="8"/>
        <v>1939</v>
      </c>
      <c r="B85" s="6"/>
      <c r="E85" s="1">
        <f t="shared" si="9"/>
        <v>1939</v>
      </c>
      <c r="F85" s="7">
        <v>13.8</v>
      </c>
      <c r="K85" s="33">
        <f t="shared" si="10"/>
        <v>1943</v>
      </c>
      <c r="L85" s="30">
        <f t="shared" si="7"/>
        <v>14.785478547854785</v>
      </c>
      <c r="M85" s="162"/>
    </row>
    <row r="86" spans="1:13">
      <c r="A86" s="1">
        <f t="shared" si="8"/>
        <v>1938</v>
      </c>
      <c r="B86" s="6"/>
      <c r="E86" s="1">
        <f t="shared" si="9"/>
        <v>1938</v>
      </c>
      <c r="F86" s="7">
        <v>14.1</v>
      </c>
      <c r="K86" s="33">
        <f t="shared" si="10"/>
        <v>1942</v>
      </c>
      <c r="L86" s="30">
        <f t="shared" si="7"/>
        <v>13.771617161716172</v>
      </c>
      <c r="M86" s="162"/>
    </row>
    <row r="87" spans="1:13">
      <c r="A87" s="1">
        <f t="shared" si="8"/>
        <v>1937</v>
      </c>
      <c r="B87" s="6"/>
      <c r="E87" s="1">
        <f t="shared" si="9"/>
        <v>1937</v>
      </c>
      <c r="F87" s="7">
        <v>14.4</v>
      </c>
      <c r="K87" s="33">
        <f t="shared" si="10"/>
        <v>1941</v>
      </c>
      <c r="L87" s="30">
        <f t="shared" si="7"/>
        <v>12.41980198019802</v>
      </c>
      <c r="M87" s="162"/>
    </row>
    <row r="88" spans="1:13">
      <c r="A88" s="1">
        <f t="shared" si="8"/>
        <v>1936</v>
      </c>
      <c r="B88" s="6"/>
      <c r="E88" s="1">
        <f t="shared" si="9"/>
        <v>1936</v>
      </c>
      <c r="F88" s="7">
        <v>13.8</v>
      </c>
      <c r="K88" s="33">
        <f t="shared" si="10"/>
        <v>1940</v>
      </c>
      <c r="L88" s="30">
        <f t="shared" si="7"/>
        <v>11.912871287128715</v>
      </c>
      <c r="M88" s="162"/>
    </row>
    <row r="89" spans="1:13">
      <c r="A89" s="1">
        <f t="shared" si="8"/>
        <v>1935</v>
      </c>
      <c r="B89" s="6"/>
      <c r="E89" s="1">
        <f t="shared" si="9"/>
        <v>1935</v>
      </c>
      <c r="F89" s="7">
        <v>13.7</v>
      </c>
      <c r="K89" s="33">
        <f t="shared" si="10"/>
        <v>1939</v>
      </c>
      <c r="L89" s="30">
        <f t="shared" si="7"/>
        <v>11.659405940594063</v>
      </c>
      <c r="M89" s="162"/>
    </row>
    <row r="90" spans="1:13">
      <c r="A90" s="1">
        <f t="shared" si="8"/>
        <v>1934</v>
      </c>
      <c r="B90" s="6"/>
      <c r="E90" s="1">
        <f t="shared" si="9"/>
        <v>1934</v>
      </c>
      <c r="F90" s="7">
        <v>13.4</v>
      </c>
      <c r="K90" s="33">
        <f t="shared" si="10"/>
        <v>1938</v>
      </c>
      <c r="L90" s="30">
        <f t="shared" si="7"/>
        <v>11.912871287128715</v>
      </c>
      <c r="M90" s="162"/>
    </row>
    <row r="91" spans="1:13">
      <c r="A91" s="1">
        <f t="shared" si="8"/>
        <v>1933</v>
      </c>
      <c r="B91" s="6"/>
      <c r="E91" s="1">
        <f t="shared" si="9"/>
        <v>1933</v>
      </c>
      <c r="F91" s="7">
        <v>12.7</v>
      </c>
      <c r="K91" s="33">
        <f t="shared" si="10"/>
        <v>1937</v>
      </c>
      <c r="L91" s="30">
        <f t="shared" si="7"/>
        <v>12.16633663366337</v>
      </c>
      <c r="M91" s="162"/>
    </row>
    <row r="92" spans="1:13">
      <c r="A92" s="1">
        <f t="shared" si="8"/>
        <v>1932</v>
      </c>
      <c r="B92" s="6"/>
      <c r="E92" s="1">
        <f t="shared" si="9"/>
        <v>1932</v>
      </c>
      <c r="F92" s="7">
        <v>13.6</v>
      </c>
      <c r="K92" s="33">
        <f t="shared" si="10"/>
        <v>1936</v>
      </c>
      <c r="L92" s="30">
        <f t="shared" si="7"/>
        <v>11.659405940594064</v>
      </c>
      <c r="M92" s="162"/>
    </row>
    <row r="93" spans="1:13">
      <c r="A93" s="1">
        <f t="shared" si="8"/>
        <v>1931</v>
      </c>
      <c r="B93" s="6"/>
      <c r="E93" s="1">
        <f t="shared" si="9"/>
        <v>1931</v>
      </c>
      <c r="F93" s="7">
        <v>15.1</v>
      </c>
      <c r="K93" s="33">
        <f t="shared" si="10"/>
        <v>1935</v>
      </c>
      <c r="L93" s="30">
        <f t="shared" si="7"/>
        <v>11.574917491749179</v>
      </c>
      <c r="M93" s="162"/>
    </row>
    <row r="94" spans="1:13">
      <c r="A94" s="1">
        <f t="shared" si="8"/>
        <v>1930</v>
      </c>
      <c r="B94" s="6"/>
      <c r="E94" s="1">
        <f t="shared" si="9"/>
        <v>1930</v>
      </c>
      <c r="F94" s="7">
        <v>16.8</v>
      </c>
      <c r="K94" s="33">
        <f t="shared" si="10"/>
        <v>1934</v>
      </c>
      <c r="L94" s="30">
        <f t="shared" si="7"/>
        <v>11.321452145214527</v>
      </c>
      <c r="M94" s="162"/>
    </row>
    <row r="95" spans="1:13">
      <c r="A95" s="1">
        <f t="shared" si="8"/>
        <v>1929</v>
      </c>
      <c r="B95" s="6"/>
      <c r="E95" s="1">
        <f t="shared" si="9"/>
        <v>1929</v>
      </c>
      <c r="F95" s="7">
        <v>17.100000000000001</v>
      </c>
      <c r="K95" s="33">
        <f t="shared" si="10"/>
        <v>1933</v>
      </c>
      <c r="L95" s="30">
        <f t="shared" si="7"/>
        <v>10.730033003300335</v>
      </c>
      <c r="M95" s="162"/>
    </row>
    <row r="96" spans="1:13">
      <c r="A96" s="1">
        <f t="shared" si="8"/>
        <v>1928</v>
      </c>
      <c r="B96" s="6"/>
      <c r="E96" s="1">
        <f t="shared" si="9"/>
        <v>1928</v>
      </c>
      <c r="F96" s="7">
        <v>17.100000000000001</v>
      </c>
      <c r="K96" s="33">
        <f t="shared" si="10"/>
        <v>1932</v>
      </c>
      <c r="L96" s="30">
        <f t="shared" si="7"/>
        <v>11.490429042904296</v>
      </c>
      <c r="M96" s="162"/>
    </row>
    <row r="97" spans="1:13">
      <c r="A97" s="1">
        <f t="shared" si="8"/>
        <v>1927</v>
      </c>
      <c r="B97" s="6"/>
      <c r="E97" s="1">
        <f t="shared" si="9"/>
        <v>1927</v>
      </c>
      <c r="F97" s="7">
        <v>17.600000000000001</v>
      </c>
      <c r="K97" s="33">
        <f t="shared" si="10"/>
        <v>1931</v>
      </c>
      <c r="L97" s="30">
        <f t="shared" si="7"/>
        <v>12.757755775577564</v>
      </c>
      <c r="M97" s="162"/>
    </row>
    <row r="98" spans="1:13">
      <c r="A98" s="1">
        <f t="shared" si="8"/>
        <v>1926</v>
      </c>
      <c r="B98" s="6"/>
      <c r="E98" s="1">
        <f t="shared" si="9"/>
        <v>1926</v>
      </c>
      <c r="F98" s="7">
        <v>17.7</v>
      </c>
      <c r="K98" s="33">
        <f t="shared" si="10"/>
        <v>1930</v>
      </c>
      <c r="L98" s="30">
        <f t="shared" si="7"/>
        <v>14.194059405940603</v>
      </c>
      <c r="M98" s="162"/>
    </row>
    <row r="99" spans="1:13">
      <c r="A99" s="1">
        <f t="shared" si="8"/>
        <v>1925</v>
      </c>
      <c r="B99" s="6"/>
      <c r="E99" s="1">
        <f t="shared" si="9"/>
        <v>1925</v>
      </c>
      <c r="F99" s="7">
        <v>17.5</v>
      </c>
      <c r="K99" s="33">
        <f t="shared" si="10"/>
        <v>1929</v>
      </c>
      <c r="L99" s="30">
        <f t="shared" si="7"/>
        <v>14.447524752475259</v>
      </c>
      <c r="M99" s="162"/>
    </row>
    <row r="100" spans="1:13">
      <c r="A100" s="1">
        <f t="shared" si="8"/>
        <v>1924</v>
      </c>
      <c r="B100" s="6"/>
      <c r="E100" s="1">
        <f t="shared" si="9"/>
        <v>1924</v>
      </c>
      <c r="F100" s="7">
        <v>17</v>
      </c>
      <c r="K100" s="33">
        <f t="shared" si="10"/>
        <v>1928</v>
      </c>
      <c r="L100" s="30">
        <f t="shared" si="7"/>
        <v>14.447524752475259</v>
      </c>
      <c r="M100" s="162"/>
    </row>
    <row r="101" spans="1:13">
      <c r="A101" s="1">
        <f t="shared" si="8"/>
        <v>1923</v>
      </c>
      <c r="B101" s="6"/>
      <c r="E101" s="1">
        <f t="shared" si="9"/>
        <v>1923</v>
      </c>
      <c r="F101" s="7">
        <v>17</v>
      </c>
      <c r="K101" s="33">
        <f t="shared" si="10"/>
        <v>1927</v>
      </c>
      <c r="L101" s="30">
        <f t="shared" si="7"/>
        <v>14.869966996699683</v>
      </c>
      <c r="M101" s="162"/>
    </row>
    <row r="102" spans="1:13">
      <c r="A102" s="1">
        <f t="shared" si="8"/>
        <v>1922</v>
      </c>
      <c r="B102" s="6"/>
      <c r="E102" s="1">
        <f t="shared" si="9"/>
        <v>1922</v>
      </c>
      <c r="F102" s="7">
        <v>16.7</v>
      </c>
      <c r="K102" s="33">
        <f t="shared" si="10"/>
        <v>1926</v>
      </c>
      <c r="L102" s="30">
        <f t="shared" si="7"/>
        <v>14.954455445544566</v>
      </c>
      <c r="M102" s="162"/>
    </row>
    <row r="103" spans="1:13">
      <c r="A103" s="1">
        <f t="shared" si="8"/>
        <v>1921</v>
      </c>
      <c r="B103" s="6"/>
      <c r="E103" s="1">
        <f t="shared" si="9"/>
        <v>1921</v>
      </c>
      <c r="F103" s="7">
        <v>17.600000000000001</v>
      </c>
      <c r="K103" s="33">
        <f t="shared" si="10"/>
        <v>1925</v>
      </c>
      <c r="L103" s="30">
        <f t="shared" si="7"/>
        <v>14.785478547854796</v>
      </c>
      <c r="M103" s="162"/>
    </row>
    <row r="104" spans="1:13">
      <c r="A104" s="1">
        <f t="shared" si="8"/>
        <v>1920</v>
      </c>
      <c r="B104" s="6"/>
      <c r="E104" s="1">
        <f t="shared" si="9"/>
        <v>1920</v>
      </c>
      <c r="F104" s="7">
        <v>20.9</v>
      </c>
      <c r="K104" s="33">
        <f t="shared" si="10"/>
        <v>1924</v>
      </c>
      <c r="L104" s="30">
        <f t="shared" si="7"/>
        <v>14.363036303630373</v>
      </c>
      <c r="M104" s="162"/>
    </row>
    <row r="105" spans="1:13">
      <c r="A105" s="1">
        <f t="shared" si="8"/>
        <v>1919</v>
      </c>
      <c r="B105" s="6"/>
      <c r="E105" s="1">
        <f t="shared" si="9"/>
        <v>1919</v>
      </c>
      <c r="F105" s="7">
        <v>16.899999999999999</v>
      </c>
      <c r="K105" s="33">
        <f t="shared" si="10"/>
        <v>1923</v>
      </c>
      <c r="L105" s="30">
        <f t="shared" si="7"/>
        <v>14.363036303630373</v>
      </c>
      <c r="M105" s="162"/>
    </row>
    <row r="106" spans="1:13">
      <c r="A106" s="1">
        <f t="shared" si="8"/>
        <v>1918</v>
      </c>
      <c r="E106" s="1">
        <f t="shared" si="9"/>
        <v>1918</v>
      </c>
      <c r="F106" s="7">
        <v>14.7</v>
      </c>
      <c r="K106" s="33">
        <f t="shared" si="10"/>
        <v>1922</v>
      </c>
      <c r="L106" s="30">
        <f t="shared" si="7"/>
        <v>14.10957095709572</v>
      </c>
      <c r="M106" s="162"/>
    </row>
    <row r="107" spans="1:13">
      <c r="A107" s="1">
        <f t="shared" si="8"/>
        <v>1917</v>
      </c>
      <c r="E107" s="1">
        <f t="shared" si="9"/>
        <v>1917</v>
      </c>
      <c r="F107" s="7">
        <v>13</v>
      </c>
      <c r="K107" s="33">
        <f t="shared" si="10"/>
        <v>1921</v>
      </c>
      <c r="L107" s="30">
        <f t="shared" si="7"/>
        <v>14.869966996699683</v>
      </c>
      <c r="M107" s="162"/>
    </row>
    <row r="108" spans="1:13">
      <c r="A108" s="1">
        <f t="shared" si="8"/>
        <v>1916</v>
      </c>
      <c r="E108" s="1">
        <f t="shared" si="9"/>
        <v>1916</v>
      </c>
      <c r="F108" s="7">
        <v>10.8</v>
      </c>
      <c r="K108" s="33">
        <f t="shared" si="10"/>
        <v>1920</v>
      </c>
      <c r="L108" s="30">
        <f t="shared" si="7"/>
        <v>17.658085808580871</v>
      </c>
      <c r="M108" s="162"/>
    </row>
    <row r="109" spans="1:13">
      <c r="A109" s="1">
        <f t="shared" si="8"/>
        <v>1915</v>
      </c>
      <c r="E109" s="1">
        <f t="shared" si="9"/>
        <v>1915</v>
      </c>
      <c r="F109" s="7">
        <v>10.1</v>
      </c>
      <c r="K109" s="33">
        <f t="shared" si="10"/>
        <v>1919</v>
      </c>
      <c r="L109" s="30">
        <f t="shared" si="7"/>
        <v>14.27854785478549</v>
      </c>
      <c r="M109" s="162"/>
    </row>
    <row r="110" spans="1:13">
      <c r="A110" s="1">
        <f t="shared" si="8"/>
        <v>1914</v>
      </c>
      <c r="E110" s="1">
        <f t="shared" si="9"/>
        <v>1914</v>
      </c>
      <c r="F110" s="7">
        <v>9.9</v>
      </c>
      <c r="K110" s="33">
        <f t="shared" si="10"/>
        <v>1918</v>
      </c>
      <c r="L110" s="30">
        <f t="shared" si="7"/>
        <v>12.419801980198031</v>
      </c>
      <c r="M110" s="162"/>
    </row>
    <row r="111" spans="1:13">
      <c r="A111" s="1">
        <f t="shared" si="8"/>
        <v>1913</v>
      </c>
      <c r="E111" s="1">
        <f t="shared" si="9"/>
        <v>1913</v>
      </c>
      <c r="F111" s="7">
        <v>9.8000000000000007</v>
      </c>
      <c r="K111" s="33">
        <f t="shared" si="10"/>
        <v>1917</v>
      </c>
      <c r="L111" s="30">
        <f t="shared" si="7"/>
        <v>10.983498349834994</v>
      </c>
      <c r="M111" s="162"/>
    </row>
    <row r="112" spans="1:13">
      <c r="K112" s="33">
        <f t="shared" si="10"/>
        <v>1916</v>
      </c>
      <c r="L112" s="30">
        <f t="shared" si="7"/>
        <v>9.1247524752475346</v>
      </c>
      <c r="M112" s="162"/>
    </row>
    <row r="113" spans="11:13">
      <c r="K113" s="33">
        <f t="shared" si="10"/>
        <v>1915</v>
      </c>
      <c r="L113" s="30">
        <f t="shared" si="7"/>
        <v>8.5333333333333421</v>
      </c>
      <c r="M113" s="162"/>
    </row>
    <row r="114" spans="11:13">
      <c r="K114" s="33">
        <f t="shared" si="10"/>
        <v>1914</v>
      </c>
      <c r="L114" s="30">
        <f t="shared" si="7"/>
        <v>8.3643564356435736</v>
      </c>
      <c r="M114" s="162"/>
    </row>
    <row r="115" spans="11:13">
      <c r="K115" s="33">
        <f t="shared" si="10"/>
        <v>1913</v>
      </c>
      <c r="L115" s="30">
        <f t="shared" si="7"/>
        <v>8.2798679867986902</v>
      </c>
      <c r="M115" s="162"/>
    </row>
  </sheetData>
  <pageMargins left="0.7" right="0.7" top="0.75" bottom="0.75" header="0.3" footer="0.3"/>
  <pageSetup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8"/>
  <sheetViews>
    <sheetView workbookViewId="0">
      <selection activeCell="A6" sqref="A6"/>
    </sheetView>
  </sheetViews>
  <sheetFormatPr defaultRowHeight="12.75"/>
  <cols>
    <col min="1" max="1" width="28.7109375" style="140" customWidth="1"/>
    <col min="2" max="256" width="9.140625" style="140"/>
    <col min="257" max="257" width="28.7109375" style="140" customWidth="1"/>
    <col min="258" max="512" width="9.140625" style="140"/>
    <col min="513" max="513" width="28.7109375" style="140" customWidth="1"/>
    <col min="514" max="768" width="9.140625" style="140"/>
    <col min="769" max="769" width="28.7109375" style="140" customWidth="1"/>
    <col min="770" max="1024" width="9.140625" style="140"/>
    <col min="1025" max="1025" width="28.7109375" style="140" customWidth="1"/>
    <col min="1026" max="1280" width="9.140625" style="140"/>
    <col min="1281" max="1281" width="28.7109375" style="140" customWidth="1"/>
    <col min="1282" max="1536" width="9.140625" style="140"/>
    <col min="1537" max="1537" width="28.7109375" style="140" customWidth="1"/>
    <col min="1538" max="1792" width="9.140625" style="140"/>
    <col min="1793" max="1793" width="28.7109375" style="140" customWidth="1"/>
    <col min="1794" max="2048" width="9.140625" style="140"/>
    <col min="2049" max="2049" width="28.7109375" style="140" customWidth="1"/>
    <col min="2050" max="2304" width="9.140625" style="140"/>
    <col min="2305" max="2305" width="28.7109375" style="140" customWidth="1"/>
    <col min="2306" max="2560" width="9.140625" style="140"/>
    <col min="2561" max="2561" width="28.7109375" style="140" customWidth="1"/>
    <col min="2562" max="2816" width="9.140625" style="140"/>
    <col min="2817" max="2817" width="28.7109375" style="140" customWidth="1"/>
    <col min="2818" max="3072" width="9.140625" style="140"/>
    <col min="3073" max="3073" width="28.7109375" style="140" customWidth="1"/>
    <col min="3074" max="3328" width="9.140625" style="140"/>
    <col min="3329" max="3329" width="28.7109375" style="140" customWidth="1"/>
    <col min="3330" max="3584" width="9.140625" style="140"/>
    <col min="3585" max="3585" width="28.7109375" style="140" customWidth="1"/>
    <col min="3586" max="3840" width="9.140625" style="140"/>
    <col min="3841" max="3841" width="28.7109375" style="140" customWidth="1"/>
    <col min="3842" max="4096" width="9.140625" style="140"/>
    <col min="4097" max="4097" width="28.7109375" style="140" customWidth="1"/>
    <col min="4098" max="4352" width="9.140625" style="140"/>
    <col min="4353" max="4353" width="28.7109375" style="140" customWidth="1"/>
    <col min="4354" max="4608" width="9.140625" style="140"/>
    <col min="4609" max="4609" width="28.7109375" style="140" customWidth="1"/>
    <col min="4610" max="4864" width="9.140625" style="140"/>
    <col min="4865" max="4865" width="28.7109375" style="140" customWidth="1"/>
    <col min="4866" max="5120" width="9.140625" style="140"/>
    <col min="5121" max="5121" width="28.7109375" style="140" customWidth="1"/>
    <col min="5122" max="5376" width="9.140625" style="140"/>
    <col min="5377" max="5377" width="28.7109375" style="140" customWidth="1"/>
    <col min="5378" max="5632" width="9.140625" style="140"/>
    <col min="5633" max="5633" width="28.7109375" style="140" customWidth="1"/>
    <col min="5634" max="5888" width="9.140625" style="140"/>
    <col min="5889" max="5889" width="28.7109375" style="140" customWidth="1"/>
    <col min="5890" max="6144" width="9.140625" style="140"/>
    <col min="6145" max="6145" width="28.7109375" style="140" customWidth="1"/>
    <col min="6146" max="6400" width="9.140625" style="140"/>
    <col min="6401" max="6401" width="28.7109375" style="140" customWidth="1"/>
    <col min="6402" max="6656" width="9.140625" style="140"/>
    <col min="6657" max="6657" width="28.7109375" style="140" customWidth="1"/>
    <col min="6658" max="6912" width="9.140625" style="140"/>
    <col min="6913" max="6913" width="28.7109375" style="140" customWidth="1"/>
    <col min="6914" max="7168" width="9.140625" style="140"/>
    <col min="7169" max="7169" width="28.7109375" style="140" customWidth="1"/>
    <col min="7170" max="7424" width="9.140625" style="140"/>
    <col min="7425" max="7425" width="28.7109375" style="140" customWidth="1"/>
    <col min="7426" max="7680" width="9.140625" style="140"/>
    <col min="7681" max="7681" width="28.7109375" style="140" customWidth="1"/>
    <col min="7682" max="7936" width="9.140625" style="140"/>
    <col min="7937" max="7937" width="28.7109375" style="140" customWidth="1"/>
    <col min="7938" max="8192" width="9.140625" style="140"/>
    <col min="8193" max="8193" width="28.7109375" style="140" customWidth="1"/>
    <col min="8194" max="8448" width="9.140625" style="140"/>
    <col min="8449" max="8449" width="28.7109375" style="140" customWidth="1"/>
    <col min="8450" max="8704" width="9.140625" style="140"/>
    <col min="8705" max="8705" width="28.7109375" style="140" customWidth="1"/>
    <col min="8706" max="8960" width="9.140625" style="140"/>
    <col min="8961" max="8961" width="28.7109375" style="140" customWidth="1"/>
    <col min="8962" max="9216" width="9.140625" style="140"/>
    <col min="9217" max="9217" width="28.7109375" style="140" customWidth="1"/>
    <col min="9218" max="9472" width="9.140625" style="140"/>
    <col min="9473" max="9473" width="28.7109375" style="140" customWidth="1"/>
    <col min="9474" max="9728" width="9.140625" style="140"/>
    <col min="9729" max="9729" width="28.7109375" style="140" customWidth="1"/>
    <col min="9730" max="9984" width="9.140625" style="140"/>
    <col min="9985" max="9985" width="28.7109375" style="140" customWidth="1"/>
    <col min="9986" max="10240" width="9.140625" style="140"/>
    <col min="10241" max="10241" width="28.7109375" style="140" customWidth="1"/>
    <col min="10242" max="10496" width="9.140625" style="140"/>
    <col min="10497" max="10497" width="28.7109375" style="140" customWidth="1"/>
    <col min="10498" max="10752" width="9.140625" style="140"/>
    <col min="10753" max="10753" width="28.7109375" style="140" customWidth="1"/>
    <col min="10754" max="11008" width="9.140625" style="140"/>
    <col min="11009" max="11009" width="28.7109375" style="140" customWidth="1"/>
    <col min="11010" max="11264" width="9.140625" style="140"/>
    <col min="11265" max="11265" width="28.7109375" style="140" customWidth="1"/>
    <col min="11266" max="11520" width="9.140625" style="140"/>
    <col min="11521" max="11521" width="28.7109375" style="140" customWidth="1"/>
    <col min="11522" max="11776" width="9.140625" style="140"/>
    <col min="11777" max="11777" width="28.7109375" style="140" customWidth="1"/>
    <col min="11778" max="12032" width="9.140625" style="140"/>
    <col min="12033" max="12033" width="28.7109375" style="140" customWidth="1"/>
    <col min="12034" max="12288" width="9.140625" style="140"/>
    <col min="12289" max="12289" width="28.7109375" style="140" customWidth="1"/>
    <col min="12290" max="12544" width="9.140625" style="140"/>
    <col min="12545" max="12545" width="28.7109375" style="140" customWidth="1"/>
    <col min="12546" max="12800" width="9.140625" style="140"/>
    <col min="12801" max="12801" width="28.7109375" style="140" customWidth="1"/>
    <col min="12802" max="13056" width="9.140625" style="140"/>
    <col min="13057" max="13057" width="28.7109375" style="140" customWidth="1"/>
    <col min="13058" max="13312" width="9.140625" style="140"/>
    <col min="13313" max="13313" width="28.7109375" style="140" customWidth="1"/>
    <col min="13314" max="13568" width="9.140625" style="140"/>
    <col min="13569" max="13569" width="28.7109375" style="140" customWidth="1"/>
    <col min="13570" max="13824" width="9.140625" style="140"/>
    <col min="13825" max="13825" width="28.7109375" style="140" customWidth="1"/>
    <col min="13826" max="14080" width="9.140625" style="140"/>
    <col min="14081" max="14081" width="28.7109375" style="140" customWidth="1"/>
    <col min="14082" max="14336" width="9.140625" style="140"/>
    <col min="14337" max="14337" width="28.7109375" style="140" customWidth="1"/>
    <col min="14338" max="14592" width="9.140625" style="140"/>
    <col min="14593" max="14593" width="28.7109375" style="140" customWidth="1"/>
    <col min="14594" max="14848" width="9.140625" style="140"/>
    <col min="14849" max="14849" width="28.7109375" style="140" customWidth="1"/>
    <col min="14850" max="15104" width="9.140625" style="140"/>
    <col min="15105" max="15105" width="28.7109375" style="140" customWidth="1"/>
    <col min="15106" max="15360" width="9.140625" style="140"/>
    <col min="15361" max="15361" width="28.7109375" style="140" customWidth="1"/>
    <col min="15362" max="15616" width="9.140625" style="140"/>
    <col min="15617" max="15617" width="28.7109375" style="140" customWidth="1"/>
    <col min="15618" max="15872" width="9.140625" style="140"/>
    <col min="15873" max="15873" width="28.7109375" style="140" customWidth="1"/>
    <col min="15874" max="16128" width="9.140625" style="140"/>
    <col min="16129" max="16129" width="28.7109375" style="140" customWidth="1"/>
    <col min="16130" max="16384" width="9.140625" style="140"/>
  </cols>
  <sheetData>
    <row r="1" spans="1:2" ht="15.75">
      <c r="A1" s="153" t="s">
        <v>85</v>
      </c>
    </row>
    <row r="2" spans="1:2">
      <c r="A2" s="139"/>
    </row>
    <row r="3" spans="1:2">
      <c r="A3" s="140" t="s">
        <v>86</v>
      </c>
    </row>
    <row r="4" spans="1:2">
      <c r="A4" s="140" t="s">
        <v>87</v>
      </c>
    </row>
    <row r="5" spans="1:2">
      <c r="A5" s="140" t="s">
        <v>88</v>
      </c>
    </row>
    <row r="7" spans="1:2">
      <c r="A7" s="140" t="s">
        <v>89</v>
      </c>
    </row>
    <row r="9" spans="1:2" ht="15.75">
      <c r="A9" s="153" t="s">
        <v>122</v>
      </c>
    </row>
    <row r="11" spans="1:2">
      <c r="A11" s="139" t="s">
        <v>39</v>
      </c>
      <c r="B11" s="140" t="s">
        <v>93</v>
      </c>
    </row>
    <row r="12" spans="1:2">
      <c r="A12" s="139"/>
    </row>
    <row r="13" spans="1:2">
      <c r="A13" s="139" t="s">
        <v>123</v>
      </c>
      <c r="B13" s="140" t="s">
        <v>124</v>
      </c>
    </row>
    <row r="14" spans="1:2">
      <c r="A14" s="139"/>
    </row>
    <row r="15" spans="1:2">
      <c r="A15" s="139" t="s">
        <v>125</v>
      </c>
      <c r="B15" s="140" t="s">
        <v>126</v>
      </c>
    </row>
    <row r="16" spans="1:2">
      <c r="A16" s="139"/>
    </row>
    <row r="17" spans="1:13">
      <c r="A17" s="139" t="s">
        <v>127</v>
      </c>
      <c r="B17" s="140" t="s">
        <v>139</v>
      </c>
    </row>
    <row r="18" spans="1:13">
      <c r="A18" s="139"/>
    </row>
    <row r="19" spans="1:13" ht="31.5" customHeight="1">
      <c r="A19" s="139" t="s">
        <v>129</v>
      </c>
      <c r="B19" s="182" t="s">
        <v>133</v>
      </c>
      <c r="C19" s="182"/>
      <c r="D19" s="182"/>
      <c r="E19" s="182"/>
      <c r="F19" s="182"/>
      <c r="G19" s="182"/>
      <c r="H19" s="182"/>
      <c r="I19" s="182"/>
      <c r="J19" s="182"/>
      <c r="K19" s="182"/>
      <c r="L19" s="182"/>
      <c r="M19" s="182"/>
    </row>
    <row r="20" spans="1:13">
      <c r="A20" s="139"/>
      <c r="B20" s="146"/>
      <c r="C20" s="146"/>
      <c r="D20" s="146"/>
      <c r="E20" s="146"/>
      <c r="F20" s="146"/>
      <c r="G20" s="146"/>
      <c r="H20" s="146"/>
      <c r="I20" s="146"/>
      <c r="J20" s="146"/>
      <c r="K20" s="146"/>
      <c r="L20" s="146"/>
      <c r="M20" s="146"/>
    </row>
    <row r="21" spans="1:13">
      <c r="A21" s="139" t="s">
        <v>130</v>
      </c>
      <c r="B21" s="140" t="s">
        <v>134</v>
      </c>
    </row>
    <row r="22" spans="1:13">
      <c r="A22" s="139"/>
    </row>
    <row r="23" spans="1:13">
      <c r="A23" s="139" t="s">
        <v>131</v>
      </c>
      <c r="B23" s="140" t="s">
        <v>132</v>
      </c>
    </row>
    <row r="24" spans="1:13">
      <c r="A24" s="139"/>
    </row>
    <row r="25" spans="1:13" ht="44.25" customHeight="1">
      <c r="A25" s="139" t="s">
        <v>136</v>
      </c>
      <c r="B25" s="183" t="s">
        <v>137</v>
      </c>
      <c r="C25" s="183"/>
      <c r="D25" s="183"/>
      <c r="E25" s="183"/>
      <c r="F25" s="183"/>
      <c r="G25" s="183"/>
      <c r="H25" s="183"/>
      <c r="I25" s="183"/>
      <c r="J25" s="183"/>
      <c r="K25" s="183"/>
      <c r="L25" s="183"/>
      <c r="M25" s="183"/>
    </row>
    <row r="27" spans="1:13" ht="15.75">
      <c r="A27" s="153" t="s">
        <v>135</v>
      </c>
    </row>
    <row r="29" spans="1:13">
      <c r="A29" s="139" t="s">
        <v>34</v>
      </c>
      <c r="B29" s="140" t="s">
        <v>90</v>
      </c>
      <c r="D29" s="141"/>
    </row>
    <row r="31" spans="1:13">
      <c r="A31" s="142" t="s">
        <v>37</v>
      </c>
      <c r="B31" s="185" t="s">
        <v>91</v>
      </c>
      <c r="C31" s="185"/>
      <c r="D31" s="185"/>
      <c r="E31" s="185"/>
      <c r="F31" s="185"/>
      <c r="G31" s="185"/>
      <c r="H31" s="185"/>
      <c r="I31" s="185"/>
      <c r="J31" s="185"/>
      <c r="K31" s="185"/>
      <c r="L31" s="185"/>
      <c r="M31" s="185"/>
    </row>
    <row r="32" spans="1:13">
      <c r="A32" s="142"/>
      <c r="B32" s="182"/>
      <c r="C32" s="182"/>
      <c r="D32" s="182"/>
      <c r="E32" s="182"/>
      <c r="F32" s="182"/>
      <c r="G32" s="182"/>
      <c r="H32" s="182"/>
      <c r="I32" s="182"/>
      <c r="J32" s="182"/>
      <c r="K32" s="182"/>
      <c r="L32" s="182"/>
      <c r="M32" s="182"/>
    </row>
    <row r="33" spans="1:13">
      <c r="A33" s="143" t="s">
        <v>92</v>
      </c>
      <c r="B33" s="140" t="s">
        <v>93</v>
      </c>
    </row>
    <row r="34" spans="1:13">
      <c r="A34" s="144"/>
    </row>
    <row r="35" spans="1:13">
      <c r="A35" s="145" t="s">
        <v>41</v>
      </c>
      <c r="B35" s="182" t="s">
        <v>94</v>
      </c>
      <c r="C35" s="182"/>
      <c r="D35" s="182"/>
      <c r="E35" s="182"/>
      <c r="F35" s="182"/>
      <c r="G35" s="182"/>
      <c r="H35" s="182"/>
      <c r="I35" s="182"/>
      <c r="J35" s="182"/>
      <c r="K35" s="182"/>
      <c r="L35" s="182"/>
    </row>
    <row r="37" spans="1:13">
      <c r="A37" s="139" t="s">
        <v>40</v>
      </c>
      <c r="B37" s="140" t="s">
        <v>95</v>
      </c>
    </row>
    <row r="38" spans="1:13">
      <c r="A38" s="139"/>
    </row>
    <row r="39" spans="1:13" ht="25.5" customHeight="1">
      <c r="A39" s="139" t="s">
        <v>42</v>
      </c>
      <c r="B39" s="183" t="s">
        <v>117</v>
      </c>
      <c r="C39" s="183"/>
      <c r="D39" s="183"/>
      <c r="E39" s="183"/>
      <c r="F39" s="183"/>
      <c r="G39" s="183"/>
      <c r="H39" s="183"/>
      <c r="I39" s="183"/>
      <c r="J39" s="183"/>
      <c r="K39" s="183"/>
      <c r="L39" s="183"/>
      <c r="M39" s="183"/>
    </row>
    <row r="41" spans="1:13" ht="43.5" customHeight="1">
      <c r="A41" s="142" t="s">
        <v>120</v>
      </c>
      <c r="B41" s="182" t="s">
        <v>119</v>
      </c>
      <c r="C41" s="182"/>
      <c r="D41" s="182"/>
      <c r="E41" s="182"/>
      <c r="F41" s="182"/>
      <c r="G41" s="182"/>
      <c r="H41" s="182"/>
      <c r="I41" s="182"/>
      <c r="J41" s="182"/>
      <c r="K41" s="182"/>
      <c r="L41" s="182"/>
      <c r="M41" s="182"/>
    </row>
    <row r="42" spans="1:13">
      <c r="A42" s="142"/>
      <c r="B42" s="146"/>
      <c r="C42" s="146"/>
      <c r="D42" s="146"/>
      <c r="E42" s="146"/>
      <c r="F42" s="146"/>
      <c r="G42" s="146"/>
      <c r="H42" s="146"/>
      <c r="I42" s="146"/>
      <c r="J42" s="146"/>
      <c r="K42" s="146"/>
      <c r="L42" s="146"/>
      <c r="M42" s="146"/>
    </row>
    <row r="43" spans="1:13" ht="30" customHeight="1">
      <c r="A43" s="142" t="s">
        <v>118</v>
      </c>
      <c r="B43" s="182" t="s">
        <v>121</v>
      </c>
      <c r="C43" s="182"/>
      <c r="D43" s="182"/>
      <c r="E43" s="182"/>
      <c r="F43" s="182"/>
      <c r="G43" s="182"/>
      <c r="H43" s="182"/>
      <c r="I43" s="182"/>
      <c r="J43" s="182"/>
      <c r="K43" s="182"/>
      <c r="L43" s="182"/>
      <c r="M43" s="182"/>
    </row>
    <row r="44" spans="1:13">
      <c r="C44" s="142"/>
      <c r="D44" s="146"/>
      <c r="E44" s="146"/>
      <c r="F44" s="146"/>
      <c r="G44" s="146"/>
      <c r="H44" s="146"/>
      <c r="I44" s="146"/>
      <c r="J44" s="146"/>
      <c r="K44" s="146"/>
      <c r="L44" s="146"/>
      <c r="M44" s="146"/>
    </row>
    <row r="45" spans="1:13" ht="25.5">
      <c r="A45" s="143" t="s">
        <v>96</v>
      </c>
      <c r="B45" s="140" t="s">
        <v>97</v>
      </c>
      <c r="C45" s="142"/>
      <c r="D45" s="146"/>
      <c r="E45" s="146"/>
      <c r="F45" s="146"/>
      <c r="G45" s="146"/>
      <c r="H45" s="146"/>
      <c r="I45" s="146"/>
      <c r="J45" s="146"/>
      <c r="K45" s="146"/>
      <c r="L45" s="146"/>
      <c r="M45" s="146"/>
    </row>
    <row r="46" spans="1:13">
      <c r="C46" s="142"/>
      <c r="D46" s="146"/>
      <c r="E46" s="146"/>
      <c r="F46" s="146"/>
      <c r="G46" s="146"/>
      <c r="H46" s="146"/>
      <c r="I46" s="146"/>
      <c r="J46" s="146"/>
      <c r="K46" s="146"/>
      <c r="L46" s="146"/>
      <c r="M46" s="146"/>
    </row>
    <row r="47" spans="1:13" ht="25.5">
      <c r="A47" s="143" t="s">
        <v>98</v>
      </c>
      <c r="B47" s="186" t="s">
        <v>99</v>
      </c>
      <c r="C47" s="186"/>
      <c r="D47" s="186"/>
      <c r="E47" s="186"/>
      <c r="F47" s="186"/>
      <c r="G47" s="186"/>
      <c r="H47" s="186"/>
      <c r="I47" s="186"/>
      <c r="J47" s="186"/>
      <c r="K47" s="186"/>
      <c r="L47" s="186"/>
      <c r="M47" s="186"/>
    </row>
    <row r="49" spans="1:13" ht="25.5">
      <c r="A49" s="142" t="s">
        <v>100</v>
      </c>
      <c r="B49" s="182" t="s">
        <v>101</v>
      </c>
      <c r="C49" s="182"/>
      <c r="D49" s="182"/>
      <c r="E49" s="182"/>
      <c r="F49" s="182"/>
      <c r="G49" s="182"/>
      <c r="H49" s="182"/>
      <c r="I49" s="182"/>
      <c r="J49" s="182"/>
      <c r="K49" s="182"/>
      <c r="L49" s="182"/>
      <c r="M49" s="182"/>
    </row>
    <row r="50" spans="1:13">
      <c r="A50" s="142"/>
      <c r="B50" s="146"/>
      <c r="C50" s="146"/>
      <c r="D50" s="146"/>
      <c r="E50" s="146"/>
      <c r="F50" s="146"/>
      <c r="G50" s="146"/>
      <c r="H50" s="146"/>
      <c r="I50" s="146"/>
      <c r="J50" s="146"/>
      <c r="K50" s="146"/>
      <c r="L50" s="146"/>
      <c r="M50" s="146"/>
    </row>
    <row r="51" spans="1:13" ht="53.25" customHeight="1">
      <c r="A51" s="147" t="s">
        <v>102</v>
      </c>
      <c r="B51" s="183" t="s">
        <v>103</v>
      </c>
      <c r="C51" s="183"/>
      <c r="D51" s="183"/>
      <c r="E51" s="183"/>
      <c r="F51" s="183"/>
      <c r="G51" s="183"/>
      <c r="H51" s="183"/>
      <c r="I51" s="183"/>
      <c r="J51" s="183"/>
      <c r="K51" s="183"/>
      <c r="L51" s="183"/>
      <c r="M51" s="183"/>
    </row>
    <row r="52" spans="1:13">
      <c r="A52" s="148"/>
    </row>
    <row r="53" spans="1:13">
      <c r="A53" s="149" t="s">
        <v>104</v>
      </c>
      <c r="B53" s="182" t="s">
        <v>105</v>
      </c>
      <c r="C53" s="184"/>
      <c r="D53" s="184"/>
      <c r="E53" s="184"/>
      <c r="F53" s="184"/>
      <c r="G53" s="184"/>
      <c r="H53" s="184"/>
      <c r="I53" s="184"/>
      <c r="J53" s="184"/>
      <c r="K53" s="184"/>
      <c r="L53" s="184"/>
      <c r="M53" s="184"/>
    </row>
    <row r="54" spans="1:13">
      <c r="A54" s="150"/>
      <c r="F54" s="151"/>
      <c r="G54" s="151"/>
      <c r="H54" s="151"/>
      <c r="I54" s="151"/>
      <c r="J54" s="151"/>
      <c r="K54" s="151"/>
      <c r="L54" s="151"/>
      <c r="M54" s="151"/>
    </row>
    <row r="55" spans="1:13">
      <c r="A55" s="149"/>
      <c r="B55" s="146"/>
      <c r="C55" s="146"/>
      <c r="D55" s="146"/>
      <c r="E55" s="146"/>
      <c r="F55" s="146"/>
      <c r="G55" s="146"/>
      <c r="H55" s="146"/>
      <c r="I55" s="146"/>
      <c r="J55" s="146"/>
      <c r="K55" s="146"/>
      <c r="L55" s="146"/>
      <c r="M55" s="146"/>
    </row>
    <row r="56" spans="1:13" ht="54.75" customHeight="1">
      <c r="A56" s="149" t="s">
        <v>106</v>
      </c>
      <c r="B56" s="182" t="s">
        <v>107</v>
      </c>
      <c r="C56" s="182"/>
      <c r="D56" s="182"/>
      <c r="E56" s="182"/>
      <c r="F56" s="182"/>
      <c r="G56" s="182"/>
      <c r="H56" s="182"/>
      <c r="I56" s="182"/>
      <c r="J56" s="182"/>
      <c r="K56" s="182"/>
      <c r="L56" s="182"/>
      <c r="M56" s="182"/>
    </row>
    <row r="57" spans="1:13">
      <c r="A57" s="149"/>
      <c r="B57" s="146"/>
      <c r="C57" s="146"/>
      <c r="D57" s="146"/>
      <c r="E57" s="146"/>
      <c r="F57" s="146"/>
      <c r="G57" s="146"/>
      <c r="H57" s="146"/>
      <c r="I57" s="146"/>
      <c r="J57" s="146"/>
      <c r="K57" s="146"/>
      <c r="L57" s="146"/>
      <c r="M57" s="146"/>
    </row>
    <row r="58" spans="1:13">
      <c r="A58" s="152" t="s">
        <v>108</v>
      </c>
      <c r="B58" s="146"/>
      <c r="C58" s="146"/>
      <c r="D58" s="146"/>
      <c r="E58" s="146"/>
      <c r="F58" s="146"/>
      <c r="G58" s="146"/>
      <c r="H58" s="146"/>
      <c r="I58" s="146"/>
      <c r="J58" s="146"/>
      <c r="K58" s="146"/>
      <c r="L58" s="146"/>
      <c r="M58" s="146"/>
    </row>
    <row r="59" spans="1:13">
      <c r="A59" s="139"/>
    </row>
    <row r="60" spans="1:13" ht="27.75" customHeight="1">
      <c r="A60" s="149" t="s">
        <v>109</v>
      </c>
      <c r="B60" s="182" t="s">
        <v>110</v>
      </c>
      <c r="C60" s="182"/>
      <c r="D60" s="182"/>
      <c r="E60" s="182"/>
      <c r="F60" s="182"/>
      <c r="G60" s="182"/>
      <c r="H60" s="182"/>
      <c r="I60" s="182"/>
      <c r="J60" s="182"/>
      <c r="K60" s="182"/>
      <c r="L60" s="182"/>
      <c r="M60" s="182"/>
    </row>
    <row r="62" spans="1:13" ht="42" customHeight="1">
      <c r="A62" s="149" t="s">
        <v>111</v>
      </c>
      <c r="B62" s="182" t="s">
        <v>112</v>
      </c>
      <c r="C62" s="182"/>
      <c r="D62" s="182"/>
      <c r="E62" s="182"/>
      <c r="F62" s="182"/>
      <c r="G62" s="182"/>
      <c r="H62" s="182"/>
      <c r="I62" s="182"/>
      <c r="J62" s="182"/>
      <c r="K62" s="182"/>
      <c r="L62" s="182"/>
      <c r="M62" s="182"/>
    </row>
    <row r="64" spans="1:13" ht="51" customHeight="1">
      <c r="A64" s="149" t="s">
        <v>113</v>
      </c>
      <c r="B64" s="182" t="s">
        <v>114</v>
      </c>
      <c r="C64" s="182"/>
      <c r="D64" s="182"/>
      <c r="E64" s="182"/>
      <c r="F64" s="182"/>
      <c r="G64" s="182"/>
      <c r="H64" s="182"/>
      <c r="I64" s="182"/>
      <c r="J64" s="182"/>
      <c r="K64" s="182"/>
      <c r="L64" s="182"/>
      <c r="M64" s="182"/>
    </row>
    <row r="66" spans="1:13" ht="39.75" customHeight="1">
      <c r="A66" s="143" t="s">
        <v>115</v>
      </c>
      <c r="B66" s="183" t="s">
        <v>116</v>
      </c>
      <c r="C66" s="183"/>
      <c r="D66" s="183"/>
      <c r="E66" s="183"/>
      <c r="F66" s="183"/>
      <c r="G66" s="183"/>
      <c r="H66" s="183"/>
      <c r="I66" s="183"/>
      <c r="J66" s="183"/>
      <c r="K66" s="183"/>
      <c r="L66" s="183"/>
      <c r="M66" s="183"/>
    </row>
    <row r="68" spans="1:13">
      <c r="A68" s="152"/>
    </row>
  </sheetData>
  <mergeCells count="17">
    <mergeCell ref="B19:M19"/>
    <mergeCell ref="B25:M25"/>
    <mergeCell ref="B49:M49"/>
    <mergeCell ref="B51:M51"/>
    <mergeCell ref="B53:M53"/>
    <mergeCell ref="B31:M31"/>
    <mergeCell ref="B32:M32"/>
    <mergeCell ref="B35:L35"/>
    <mergeCell ref="B39:M39"/>
    <mergeCell ref="B41:M41"/>
    <mergeCell ref="B47:M47"/>
    <mergeCell ref="B60:M60"/>
    <mergeCell ref="B62:M62"/>
    <mergeCell ref="B64:M64"/>
    <mergeCell ref="B66:M66"/>
    <mergeCell ref="B43:M43"/>
    <mergeCell ref="B56:M5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Request and Approval</vt:lpstr>
      <vt:lpstr>Inflation Calculation</vt:lpstr>
      <vt:lpstr>inflation data</vt:lpstr>
      <vt:lpstr>Instructions</vt:lpstr>
      <vt:lpstr>CU_Inflation_Value</vt:lpstr>
      <vt:lpstr>HEPI_1961</vt:lpstr>
      <vt:lpstr>HEPI_b4_1961</vt:lpstr>
      <vt:lpstr>'Request and Approval'!Print_Area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lzweig</dc:creator>
  <cp:lastModifiedBy>Phuong Sara Ho</cp:lastModifiedBy>
  <dcterms:created xsi:type="dcterms:W3CDTF">2013-04-03T15:49:21Z</dcterms:created>
  <dcterms:modified xsi:type="dcterms:W3CDTF">2026-06-01T20:32:43Z</dcterms:modified>
</cp:coreProperties>
</file>